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s\OneDrive\Dokumente\Hundevereine\IBC\Bewertungsblätter\"/>
    </mc:Choice>
  </mc:AlternateContent>
  <xr:revisionPtr revIDLastSave="0" documentId="13_ncr:1_{4DAA90C1-85AD-4308-ACD3-FA21F9AD0FCE}" xr6:coauthVersionLast="47" xr6:coauthVersionMax="47" xr10:uidLastSave="{00000000-0000-0000-0000-000000000000}"/>
  <bookViews>
    <workbookView xWindow="255" yWindow="255" windowWidth="28545" windowHeight="15945" tabRatio="500" activeTab="1" xr2:uid="{00000000-000D-0000-FFFF-FFFF00000000}"/>
  </bookViews>
  <sheets>
    <sheet name="Ausfüllerläuterung" sheetId="1" r:id="rId1"/>
    <sheet name="Richterbuch 2019 IGP etc." sheetId="2" r:id="rId2"/>
  </sheets>
  <definedNames>
    <definedName name="_xlnm.Print_Area" localSheetId="1">'Richterbuch 2019 IGP etc.'!$A$1:$M$131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9" i="2" l="1"/>
  <c r="C93" i="2"/>
  <c r="L88" i="2"/>
  <c r="E88" i="2"/>
  <c r="K85" i="2"/>
  <c r="E85" i="2"/>
  <c r="L82" i="2"/>
  <c r="H82" i="2"/>
  <c r="C82" i="2"/>
  <c r="M79" i="2"/>
  <c r="C79" i="2"/>
  <c r="M77" i="2"/>
  <c r="K77" i="2"/>
  <c r="I77" i="2"/>
  <c r="C121" i="2" s="1"/>
  <c r="C77" i="2"/>
  <c r="C71" i="2"/>
  <c r="A71" i="2"/>
  <c r="C67" i="2"/>
  <c r="A67" i="2"/>
  <c r="C63" i="2"/>
  <c r="A63" i="2"/>
  <c r="C59" i="2"/>
  <c r="A59" i="2"/>
  <c r="C55" i="2"/>
  <c r="A55" i="2"/>
  <c r="C51" i="2"/>
  <c r="A51" i="2"/>
  <c r="C47" i="2"/>
  <c r="A47" i="2"/>
  <c r="C43" i="2"/>
  <c r="A43" i="2"/>
  <c r="C39" i="2"/>
  <c r="A39" i="2"/>
  <c r="C35" i="2"/>
  <c r="A35" i="2"/>
  <c r="K1" i="2"/>
  <c r="A93" i="2" l="1"/>
  <c r="A109" i="2"/>
  <c r="A97" i="2"/>
  <c r="A113" i="2"/>
  <c r="C97" i="2"/>
  <c r="C113" i="2"/>
  <c r="A101" i="2"/>
  <c r="A117" i="2"/>
  <c r="C101" i="2"/>
  <c r="C117" i="2"/>
  <c r="A105" i="2"/>
  <c r="A121" i="2"/>
  <c r="C105" i="2"/>
</calcChain>
</file>

<file path=xl/sharedStrings.xml><?xml version="1.0" encoding="utf-8"?>
<sst xmlns="http://schemas.openxmlformats.org/spreadsheetml/2006/main" count="83" uniqueCount="65">
  <si>
    <t>Anleitung</t>
  </si>
  <si>
    <t>© Karl Heinz Meuser 2019</t>
  </si>
  <si>
    <r>
      <rPr>
        <sz val="16"/>
        <rFont val="Arial Narrow"/>
        <family val="2"/>
        <charset val="1"/>
      </rPr>
      <t xml:space="preserve">Die Abteilungen B und C sind </t>
    </r>
    <r>
      <rPr>
        <b/>
        <sz val="16"/>
        <rFont val="Arial Narrow"/>
        <family val="2"/>
        <charset val="1"/>
      </rPr>
      <t>jeweils</t>
    </r>
    <r>
      <rPr>
        <sz val="16"/>
        <rFont val="Arial Narrow"/>
        <family val="2"/>
        <charset val="1"/>
      </rPr>
      <t xml:space="preserve"> auf einem Blatt DIN A4. So werden sie auch ausgedruckt.</t>
    </r>
  </si>
  <si>
    <r>
      <rPr>
        <sz val="16"/>
        <rFont val="Arial Narrow"/>
        <family val="2"/>
        <charset val="1"/>
      </rPr>
      <t xml:space="preserve">Es sind nur Eingaben auf dem Blatt </t>
    </r>
    <r>
      <rPr>
        <b/>
        <i/>
        <sz val="16"/>
        <rFont val="Arial Narrow"/>
        <family val="2"/>
        <charset val="1"/>
      </rPr>
      <t>Abteilung B</t>
    </r>
    <r>
      <rPr>
        <i/>
        <sz val="16"/>
        <rFont val="Arial Narrow"/>
        <family val="2"/>
        <charset val="1"/>
      </rPr>
      <t xml:space="preserve"> möglich und erforderlich.</t>
    </r>
    <r>
      <rPr>
        <sz val="16"/>
        <rFont val="Arial Narrow"/>
        <family val="2"/>
        <charset val="1"/>
      </rPr>
      <t xml:space="preserve"> Diese Daten werden dann automatisch in das Blatt für</t>
    </r>
    <r>
      <rPr>
        <b/>
        <sz val="16"/>
        <rFont val="Arial Narrow"/>
        <family val="2"/>
        <charset val="1"/>
      </rPr>
      <t xml:space="preserve"> </t>
    </r>
    <r>
      <rPr>
        <b/>
        <i/>
        <sz val="16"/>
        <rFont val="Arial Narrow"/>
        <family val="2"/>
        <charset val="1"/>
      </rPr>
      <t>Abteilung C</t>
    </r>
    <r>
      <rPr>
        <sz val="16"/>
        <rFont val="Arial Narrow"/>
        <family val="2"/>
        <charset val="1"/>
      </rPr>
      <t xml:space="preserve"> übernommen.</t>
    </r>
  </si>
  <si>
    <r>
      <rPr>
        <b/>
        <sz val="16"/>
        <rFont val="Arial Narrow"/>
        <family val="2"/>
        <charset val="1"/>
      </rPr>
      <t>Prüfungsstufe</t>
    </r>
    <r>
      <rPr>
        <sz val="16"/>
        <rFont val="Arial Narrow"/>
        <family val="2"/>
        <charset val="1"/>
      </rPr>
      <t xml:space="preserve"> und </t>
    </r>
    <r>
      <rPr>
        <b/>
        <sz val="16"/>
        <rFont val="Arial Narrow"/>
        <family val="2"/>
        <charset val="1"/>
      </rPr>
      <t>Geschlecht</t>
    </r>
    <r>
      <rPr>
        <sz val="16"/>
        <rFont val="Arial Narrow"/>
        <family val="2"/>
        <charset val="1"/>
      </rPr>
      <t xml:space="preserve"> des Hundes bitte mit Dropdown auswählen. (Ins Feld klicken. Rechts vom Feld erscheint ein Pfeil, draufklicken, gewünschte Prüfungsart durch Anklicken auswählen).</t>
    </r>
  </si>
  <si>
    <t>Die zu den Prüfungsstufen gehörenden Übungsbezeichnungen und Punktzahlen erscheinen jetzt automatisch, sobald die Prüfungsart eingegeben ist.</t>
  </si>
  <si>
    <t>Es können beide Blätter ausgedruckt werden oder nur eins davon, je nachdem, was benötigt wird.</t>
  </si>
  <si>
    <t>Änderungswünsche bitte an Manfred Stöbe.</t>
  </si>
  <si>
    <t>Nr.:</t>
  </si>
  <si>
    <t>Prüfungsstufe: FCI-</t>
  </si>
  <si>
    <t>IGP 1</t>
  </si>
  <si>
    <t>Mindestalter
in Monaten</t>
  </si>
  <si>
    <t>R / H</t>
  </si>
  <si>
    <t xml:space="preserve">©Meuser2019 </t>
  </si>
  <si>
    <t>Rüde</t>
  </si>
  <si>
    <t>Hündin</t>
  </si>
  <si>
    <t>IBGH 1</t>
  </si>
  <si>
    <t>IBGH 2</t>
  </si>
  <si>
    <t>IBGH 3</t>
  </si>
  <si>
    <t>IGP 2</t>
  </si>
  <si>
    <t>IGP 3</t>
  </si>
  <si>
    <t>IGP V</t>
  </si>
  <si>
    <t>IGP ZTP</t>
  </si>
  <si>
    <t>GPr 1</t>
  </si>
  <si>
    <t>GPr 2</t>
  </si>
  <si>
    <t>GPr 3</t>
  </si>
  <si>
    <t>UPr 1</t>
  </si>
  <si>
    <t>UPr 2</t>
  </si>
  <si>
    <t>UPr 3</t>
  </si>
  <si>
    <t>SPr 1</t>
  </si>
  <si>
    <t>SPr 2</t>
  </si>
  <si>
    <t>SPr 3</t>
  </si>
  <si>
    <t>Hund:</t>
  </si>
  <si>
    <t>Wurftag:</t>
  </si>
  <si>
    <t>Rasse:</t>
  </si>
  <si>
    <t>ChipNr:</t>
  </si>
  <si>
    <t>ZBNr:</t>
  </si>
  <si>
    <t>Eigentümer:</t>
  </si>
  <si>
    <t>Hundeführer:</t>
  </si>
  <si>
    <t>Prüfungsort:</t>
  </si>
  <si>
    <t>Datum:</t>
  </si>
  <si>
    <t>Abteilung B</t>
  </si>
  <si>
    <t>Höchst-
Punktzahl</t>
  </si>
  <si>
    <t>Punkt-
abzug</t>
  </si>
  <si>
    <t>Wert-
note</t>
  </si>
  <si>
    <t>Fehlernotizen</t>
  </si>
  <si>
    <t>Gesamtpunkt-
abzug</t>
  </si>
  <si>
    <t>erreichte
Punktzahl</t>
  </si>
  <si>
    <t>erreichte
Wertnote</t>
  </si>
  <si>
    <t>Mindestalter 
in Monaten</t>
  </si>
  <si>
    <t>ZBNr.:</t>
  </si>
  <si>
    <t>Abteilung C</t>
  </si>
  <si>
    <t>Gesamtpunktabzug</t>
  </si>
  <si>
    <t>TSB</t>
  </si>
  <si>
    <t>a</t>
  </si>
  <si>
    <t>vh</t>
  </si>
  <si>
    <t>ng</t>
  </si>
  <si>
    <t>erreichte Punktzahl</t>
  </si>
  <si>
    <t>erreichte Wertnote</t>
  </si>
  <si>
    <t>Gesamt-
ergebnis</t>
  </si>
  <si>
    <t>Abteilung A</t>
  </si>
  <si>
    <t>Ausbildungskennzeichen</t>
  </si>
  <si>
    <t>Gesamtwertnote</t>
  </si>
  <si>
    <t>Gesamt</t>
  </si>
  <si>
    <t>Richterbuch 2024
Bearbeitungsstand: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</si>
</sst>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4"/>
      <color rgb="FF000000"/>
      <name val="Arial"/>
      <family val="2"/>
      <charset val="1"/>
    </font>
    <font>
      <sz val="26"/>
      <name val="Arial"/>
      <family val="2"/>
      <charset val="1"/>
    </font>
    <font>
      <sz val="14"/>
      <name val="Arial"/>
      <family val="2"/>
      <charset val="1"/>
    </font>
    <font>
      <b/>
      <u/>
      <sz val="12"/>
      <name val="Arial"/>
      <family val="2"/>
      <charset val="1"/>
    </font>
    <font>
      <sz val="16"/>
      <name val="Arial Narrow"/>
      <family val="2"/>
      <charset val="1"/>
    </font>
    <font>
      <b/>
      <sz val="16"/>
      <name val="Arial Narrow"/>
      <family val="2"/>
      <charset val="1"/>
    </font>
    <font>
      <b/>
      <i/>
      <sz val="16"/>
      <name val="Arial Narrow"/>
      <family val="2"/>
      <charset val="1"/>
    </font>
    <font>
      <i/>
      <sz val="16"/>
      <name val="Arial Narrow"/>
      <family val="2"/>
      <charset val="1"/>
    </font>
    <font>
      <sz val="16"/>
      <color rgb="FF000000"/>
      <name val="Arial Narrow"/>
      <family val="2"/>
      <charset val="1"/>
    </font>
    <font>
      <b/>
      <sz val="16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5"/>
      <color rgb="FFFFFFFF"/>
      <name val="Arial"/>
      <family val="2"/>
      <charset val="1"/>
    </font>
    <font>
      <sz val="9"/>
      <color rgb="FF000000"/>
      <name val="Arial"/>
      <family val="2"/>
      <charset val="1"/>
    </font>
    <font>
      <sz val="14"/>
      <color rgb="FF000000"/>
      <name val="Arial Narrow"/>
      <family val="2"/>
      <charset val="1"/>
    </font>
    <font>
      <b/>
      <sz val="22"/>
      <color rgb="FF000000"/>
      <name val="Arial"/>
      <family val="2"/>
      <charset val="1"/>
    </font>
    <font>
      <sz val="11"/>
      <color rgb="FF000000"/>
      <name val="Arial Narrow"/>
      <family val="2"/>
      <charset val="1"/>
    </font>
    <font>
      <sz val="2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6"/>
      <color rgb="FF000000"/>
      <name val="Arial Narrow"/>
      <family val="2"/>
      <charset val="1"/>
    </font>
    <font>
      <i/>
      <sz val="14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5" fillId="0" borderId="7" xfId="0" applyFont="1" applyBorder="1" applyAlignment="1">
      <alignment horizontal="center" vertical="center"/>
    </xf>
    <xf numFmtId="14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right" vertical="center" shrinkToFi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shrinkToFit="1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14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right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4" fillId="0" borderId="0" xfId="0" applyFont="1"/>
    <xf numFmtId="0" fontId="0" fillId="0" borderId="0" xfId="0" applyAlignment="1">
      <alignment horizontal="righ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 wrapText="1"/>
    </xf>
    <xf numFmtId="0" fontId="9" fillId="0" borderId="7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9" fillId="0" borderId="9" xfId="0" applyFont="1" applyBorder="1" applyAlignment="1">
      <alignment horizontal="center" vertical="center"/>
    </xf>
    <xf numFmtId="0" fontId="0" fillId="0" borderId="19" xfId="0" applyBorder="1"/>
    <xf numFmtId="0" fontId="9" fillId="0" borderId="20" xfId="0" applyFont="1" applyBorder="1" applyAlignment="1">
      <alignment vertical="center"/>
    </xf>
    <xf numFmtId="0" fontId="1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0" borderId="13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0" fillId="0" borderId="4" xfId="0" applyBorder="1" applyAlignment="1">
      <alignment horizontal="right" vertical="center"/>
    </xf>
    <xf numFmtId="14" fontId="10" fillId="0" borderId="1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21" fillId="0" borderId="17" xfId="0" applyFont="1" applyBorder="1" applyAlignment="1">
      <alignment horizontal="center" vertical="top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21" fillId="0" borderId="1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19080</xdr:rowOff>
    </xdr:from>
    <xdr:to>
      <xdr:col>1</xdr:col>
      <xdr:colOff>437760</xdr:colOff>
      <xdr:row>26</xdr:row>
      <xdr:rowOff>47160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1382400" cy="1491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</xdr:col>
      <xdr:colOff>437760</xdr:colOff>
      <xdr:row>84</xdr:row>
      <xdr:rowOff>28080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6061040"/>
          <a:ext cx="1382400" cy="1485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Normal="100" workbookViewId="0">
      <selection activeCell="A4" sqref="A4"/>
    </sheetView>
  </sheetViews>
  <sheetFormatPr baseColWidth="10" defaultColWidth="8.7265625" defaultRowHeight="18" x14ac:dyDescent="0.25"/>
  <cols>
    <col min="1" max="1" width="124.6328125" customWidth="1"/>
    <col min="2" max="256" width="10.453125" customWidth="1"/>
    <col min="257" max="257" width="124.6328125" customWidth="1"/>
    <col min="258" max="512" width="10.453125" customWidth="1"/>
    <col min="513" max="513" width="124.6328125" customWidth="1"/>
    <col min="514" max="768" width="10.453125" customWidth="1"/>
    <col min="769" max="769" width="124.6328125" customWidth="1"/>
    <col min="770" max="1025" width="10.453125" customWidth="1"/>
  </cols>
  <sheetData>
    <row r="1" spans="1:1" ht="33" x14ac:dyDescent="0.45">
      <c r="A1" s="15" t="s">
        <v>0</v>
      </c>
    </row>
    <row r="2" spans="1:1" x14ac:dyDescent="0.25">
      <c r="A2" s="16" t="s">
        <v>1</v>
      </c>
    </row>
    <row r="3" spans="1:1" x14ac:dyDescent="0.25">
      <c r="A3" s="17"/>
    </row>
    <row r="4" spans="1:1" s="19" customFormat="1" ht="45" customHeight="1" x14ac:dyDescent="0.25">
      <c r="A4" s="18" t="s">
        <v>2</v>
      </c>
    </row>
    <row r="5" spans="1:1" s="19" customFormat="1" ht="45" customHeight="1" x14ac:dyDescent="0.25">
      <c r="A5" s="18" t="s">
        <v>3</v>
      </c>
    </row>
    <row r="6" spans="1:1" s="19" customFormat="1" ht="45" customHeight="1" x14ac:dyDescent="0.25">
      <c r="A6" s="20" t="s">
        <v>4</v>
      </c>
    </row>
    <row r="7" spans="1:1" s="19" customFormat="1" ht="45" customHeight="1" x14ac:dyDescent="0.25">
      <c r="A7" s="18" t="s">
        <v>5</v>
      </c>
    </row>
    <row r="8" spans="1:1" s="19" customFormat="1" ht="45" customHeight="1" x14ac:dyDescent="0.25">
      <c r="A8" s="18" t="s">
        <v>6</v>
      </c>
    </row>
    <row r="9" spans="1:1" ht="20.25" x14ac:dyDescent="0.3">
      <c r="A9" s="21"/>
    </row>
    <row r="10" spans="1:1" ht="20.25" x14ac:dyDescent="0.3">
      <c r="A10" s="21"/>
    </row>
    <row r="11" spans="1:1" ht="20.25" x14ac:dyDescent="0.3">
      <c r="A11" s="22" t="s">
        <v>7</v>
      </c>
    </row>
  </sheetData>
  <sheetProtection password="C602" sheet="1" objects="1" scenarios="1"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1"/>
  <sheetViews>
    <sheetView tabSelected="1" topLeftCell="A118" zoomScaleNormal="100" workbookViewId="0">
      <selection activeCell="M135" sqref="M135"/>
    </sheetView>
  </sheetViews>
  <sheetFormatPr baseColWidth="10" defaultColWidth="8.7265625" defaultRowHeight="18" x14ac:dyDescent="0.25"/>
  <cols>
    <col min="1" max="1" width="9.54296875" customWidth="1"/>
    <col min="2" max="2" width="9" customWidth="1"/>
    <col min="3" max="3" width="4.54296875" customWidth="1"/>
    <col min="4" max="4" width="3" customWidth="1"/>
    <col min="5" max="5" width="2.7265625" customWidth="1"/>
    <col min="6" max="6" width="5.6328125" customWidth="1"/>
    <col min="7" max="7" width="5.90625" customWidth="1"/>
    <col min="8" max="8" width="7.453125" customWidth="1"/>
    <col min="9" max="10" width="11.90625" customWidth="1"/>
    <col min="11" max="12" width="10.1796875" customWidth="1"/>
    <col min="13" max="13" width="11" customWidth="1"/>
    <col min="14" max="1025" width="10.453125" customWidth="1"/>
  </cols>
  <sheetData>
    <row r="1" spans="1:13" ht="33.75" customHeight="1" x14ac:dyDescent="0.25">
      <c r="B1" s="23" t="s">
        <v>8</v>
      </c>
      <c r="C1" s="24"/>
      <c r="D1" s="25" t="s">
        <v>9</v>
      </c>
      <c r="E1" s="26"/>
      <c r="F1" s="26"/>
      <c r="G1" s="26"/>
      <c r="H1" s="26"/>
      <c r="I1" s="27" t="s">
        <v>10</v>
      </c>
      <c r="J1" s="28" t="s">
        <v>11</v>
      </c>
      <c r="K1" s="29">
        <f>IF(OR($I$1="IBGH 1",$I$1="IBGH 2",$I$1="IBGH 3"),15,IF(OR($I$1="IGP V",$I$1="UPr 1",$I$1="UPr 2",$I$1="Upr 3"),15,IF(OR($I$1="GPr 1",$I$1="GPr 2",$I$1="GPr 3"),15,IF(OR($I$1="IGP 1",$I$1="IGP ZTP",$I$1="SPr 1",$I$1="SPr 2",$I$1="SPr 3"),18,IF(OR($I$1="IGP 2"),19,IF(OR($I$1="IGP 3"),20,""))))))</f>
        <v>18</v>
      </c>
      <c r="L1" s="23" t="s">
        <v>12</v>
      </c>
      <c r="M1" s="24"/>
    </row>
    <row r="2" spans="1:13" ht="33.75" hidden="1" customHeight="1" x14ac:dyDescent="0.25">
      <c r="A2" s="30" t="s">
        <v>13</v>
      </c>
      <c r="L2" t="s">
        <v>14</v>
      </c>
      <c r="M2" t="s">
        <v>15</v>
      </c>
    </row>
    <row r="3" spans="1:13" ht="33.75" hidden="1" customHeight="1" x14ac:dyDescent="0.25">
      <c r="A3" s="31" t="s">
        <v>16</v>
      </c>
    </row>
    <row r="4" spans="1:13" ht="33.75" hidden="1" customHeight="1" x14ac:dyDescent="0.25">
      <c r="A4" s="31" t="s">
        <v>17</v>
      </c>
    </row>
    <row r="5" spans="1:13" ht="33.75" hidden="1" customHeight="1" x14ac:dyDescent="0.25">
      <c r="A5" s="31" t="s">
        <v>18</v>
      </c>
    </row>
    <row r="6" spans="1:13" ht="33.75" hidden="1" customHeight="1" x14ac:dyDescent="0.25">
      <c r="A6" s="31" t="s">
        <v>10</v>
      </c>
    </row>
    <row r="7" spans="1:13" ht="33.75" hidden="1" customHeight="1" x14ac:dyDescent="0.25">
      <c r="A7" s="31" t="s">
        <v>19</v>
      </c>
    </row>
    <row r="8" spans="1:13" ht="33.75" hidden="1" customHeight="1" x14ac:dyDescent="0.25">
      <c r="A8" s="31" t="s">
        <v>20</v>
      </c>
    </row>
    <row r="9" spans="1:13" ht="33.75" hidden="1" customHeight="1" x14ac:dyDescent="0.25">
      <c r="A9" s="31" t="s">
        <v>21</v>
      </c>
    </row>
    <row r="10" spans="1:13" ht="33.75" hidden="1" customHeight="1" x14ac:dyDescent="0.25">
      <c r="A10" s="31" t="s">
        <v>22</v>
      </c>
    </row>
    <row r="11" spans="1:13" ht="33.75" hidden="1" customHeight="1" x14ac:dyDescent="0.25">
      <c r="A11" s="31" t="s">
        <v>23</v>
      </c>
    </row>
    <row r="12" spans="1:13" ht="33.75" hidden="1" customHeight="1" x14ac:dyDescent="0.25">
      <c r="A12" s="31" t="s">
        <v>24</v>
      </c>
    </row>
    <row r="13" spans="1:13" ht="33.75" hidden="1" customHeight="1" x14ac:dyDescent="0.25">
      <c r="A13" s="31" t="s">
        <v>25</v>
      </c>
    </row>
    <row r="14" spans="1:13" ht="33.75" hidden="1" customHeight="1" x14ac:dyDescent="0.25">
      <c r="A14" s="31" t="s">
        <v>26</v>
      </c>
    </row>
    <row r="15" spans="1:13" ht="33.75" hidden="1" customHeight="1" x14ac:dyDescent="0.25">
      <c r="A15" s="31" t="s">
        <v>27</v>
      </c>
    </row>
    <row r="16" spans="1:13" ht="33.75" hidden="1" customHeight="1" x14ac:dyDescent="0.25">
      <c r="A16" s="31" t="s">
        <v>28</v>
      </c>
    </row>
    <row r="17" spans="1:13" ht="33.75" hidden="1" customHeight="1" x14ac:dyDescent="0.25">
      <c r="A17" s="31" t="s">
        <v>29</v>
      </c>
    </row>
    <row r="18" spans="1:13" ht="33.75" hidden="1" customHeight="1" x14ac:dyDescent="0.25">
      <c r="A18" s="31" t="s">
        <v>30</v>
      </c>
    </row>
    <row r="19" spans="1:13" ht="33.75" hidden="1" customHeight="1" x14ac:dyDescent="0.25">
      <c r="A19" s="31" t="s">
        <v>31</v>
      </c>
    </row>
    <row r="20" spans="1:13" ht="7.35" customHeight="1" x14ac:dyDescent="0.25"/>
    <row r="21" spans="1:13" s="32" customFormat="1" ht="14.85" customHeight="1" x14ac:dyDescent="0.2">
      <c r="B21" s="14" t="s">
        <v>32</v>
      </c>
      <c r="C21" s="13"/>
      <c r="D21" s="13"/>
      <c r="E21" s="13"/>
      <c r="F21" s="13"/>
      <c r="G21" s="13"/>
      <c r="H21" s="13"/>
      <c r="I21" s="13"/>
      <c r="J21" s="13"/>
      <c r="K21" s="13"/>
      <c r="L21" s="12" t="s">
        <v>33</v>
      </c>
      <c r="M21" s="11"/>
    </row>
    <row r="22" spans="1:13" s="32" customFormat="1" ht="14.85" customHeight="1" x14ac:dyDescent="0.2"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2"/>
      <c r="M22" s="11"/>
    </row>
    <row r="23" spans="1:13" s="32" customFormat="1" ht="7.35" customHeight="1" x14ac:dyDescent="0.2"/>
    <row r="24" spans="1:13" s="32" customFormat="1" ht="14.85" customHeight="1" x14ac:dyDescent="0.2">
      <c r="B24" s="14" t="s">
        <v>34</v>
      </c>
      <c r="C24" s="10"/>
      <c r="D24" s="10"/>
      <c r="E24" s="10"/>
      <c r="F24" s="10"/>
      <c r="G24" s="9" t="s">
        <v>35</v>
      </c>
      <c r="H24" s="10"/>
      <c r="I24" s="10"/>
      <c r="J24" s="10"/>
      <c r="K24" s="8" t="s">
        <v>36</v>
      </c>
      <c r="L24" s="10"/>
      <c r="M24" s="10"/>
    </row>
    <row r="25" spans="1:13" s="32" customFormat="1" ht="14.85" customHeight="1" x14ac:dyDescent="0.2">
      <c r="B25" s="14"/>
      <c r="C25" s="10"/>
      <c r="D25" s="10"/>
      <c r="E25" s="10"/>
      <c r="F25" s="10"/>
      <c r="G25" s="9"/>
      <c r="H25" s="10"/>
      <c r="I25" s="10"/>
      <c r="J25" s="10"/>
      <c r="K25" s="8"/>
      <c r="L25" s="10"/>
      <c r="M25" s="10"/>
    </row>
    <row r="26" spans="1:13" s="32" customFormat="1" ht="7.35" customHeight="1" x14ac:dyDescent="0.2"/>
    <row r="27" spans="1:13" s="32" customFormat="1" ht="14.85" customHeight="1" x14ac:dyDescent="0.2">
      <c r="B27" s="7" t="s">
        <v>37</v>
      </c>
      <c r="C27" s="7"/>
      <c r="D27" s="7"/>
      <c r="E27" s="6"/>
      <c r="F27" s="6"/>
      <c r="G27" s="6"/>
      <c r="H27" s="6"/>
      <c r="I27" s="6"/>
      <c r="J27" s="5" t="s">
        <v>38</v>
      </c>
      <c r="K27" s="13"/>
      <c r="L27" s="13"/>
      <c r="M27" s="13"/>
    </row>
    <row r="28" spans="1:13" s="32" customFormat="1" ht="14.85" customHeight="1" x14ac:dyDescent="0.2">
      <c r="B28" s="7"/>
      <c r="C28" s="7"/>
      <c r="D28" s="7"/>
      <c r="E28" s="6"/>
      <c r="F28" s="6"/>
      <c r="G28" s="6"/>
      <c r="H28" s="6"/>
      <c r="I28" s="6"/>
      <c r="J28" s="5"/>
      <c r="K28" s="13"/>
      <c r="L28" s="13"/>
      <c r="M28" s="13"/>
    </row>
    <row r="29" spans="1:13" s="32" customFormat="1" ht="7.35" customHeight="1" x14ac:dyDescent="0.2">
      <c r="B29" s="34"/>
      <c r="C29" s="34"/>
      <c r="D29" s="34"/>
      <c r="E29" s="35"/>
      <c r="F29" s="36"/>
      <c r="G29" s="36"/>
      <c r="H29" s="36"/>
      <c r="I29" s="36"/>
      <c r="J29" s="33"/>
      <c r="K29" s="36"/>
      <c r="L29" s="36"/>
      <c r="M29" s="37"/>
    </row>
    <row r="30" spans="1:13" s="32" customFormat="1" ht="14.85" customHeight="1" x14ac:dyDescent="0.2">
      <c r="A30" s="4" t="s">
        <v>39</v>
      </c>
      <c r="B30" s="4"/>
      <c r="C30" s="13"/>
      <c r="D30" s="13"/>
      <c r="E30" s="13"/>
      <c r="F30" s="13"/>
      <c r="G30" s="13"/>
      <c r="H30" s="13"/>
      <c r="I30" s="13"/>
      <c r="J30" s="13"/>
      <c r="K30" s="3" t="s">
        <v>40</v>
      </c>
      <c r="L30" s="2"/>
      <c r="M30" s="2"/>
    </row>
    <row r="31" spans="1:13" s="32" customFormat="1" ht="14.85" customHeight="1" x14ac:dyDescent="0.2">
      <c r="A31" s="4"/>
      <c r="B31" s="4"/>
      <c r="C31" s="13"/>
      <c r="D31" s="13"/>
      <c r="E31" s="13"/>
      <c r="F31" s="13"/>
      <c r="G31" s="13"/>
      <c r="H31" s="13"/>
      <c r="I31" s="13"/>
      <c r="J31" s="13"/>
      <c r="K31" s="3"/>
      <c r="L31" s="2"/>
      <c r="M31" s="2"/>
    </row>
    <row r="32" spans="1:13" s="32" customFormat="1" ht="7.35" customHeight="1" x14ac:dyDescent="0.2"/>
    <row r="33" spans="1:13" s="32" customFormat="1" ht="24" customHeight="1" x14ac:dyDescent="0.2">
      <c r="A33" s="1" t="s">
        <v>41</v>
      </c>
      <c r="B33" s="1"/>
      <c r="C33" s="48" t="s">
        <v>42</v>
      </c>
      <c r="D33" s="49" t="s">
        <v>43</v>
      </c>
      <c r="E33" s="49"/>
      <c r="F33" s="49" t="s">
        <v>44</v>
      </c>
      <c r="G33" s="50" t="s">
        <v>45</v>
      </c>
      <c r="H33" s="50"/>
      <c r="I33" s="50"/>
      <c r="J33" s="50"/>
      <c r="K33" s="50"/>
      <c r="L33" s="50"/>
      <c r="M33" s="50"/>
    </row>
    <row r="34" spans="1:13" s="32" customFormat="1" ht="24" customHeight="1" x14ac:dyDescent="0.2">
      <c r="A34" s="1"/>
      <c r="B34" s="1"/>
      <c r="C34" s="48"/>
      <c r="D34" s="49"/>
      <c r="E34" s="49"/>
      <c r="F34" s="49"/>
      <c r="G34" s="50"/>
      <c r="H34" s="50"/>
      <c r="I34" s="50"/>
      <c r="J34" s="50"/>
      <c r="K34" s="50"/>
      <c r="L34" s="50"/>
      <c r="M34" s="50"/>
    </row>
    <row r="35" spans="1:13" s="32" customFormat="1" ht="24.6" customHeight="1" x14ac:dyDescent="0.2">
      <c r="A35" s="51" t="str">
        <f>IF(OR($I$1="IGP V",$I$1="IGP ZTP",$I$1="IBGH 1",$I$1="IBGH 2"),"Leinenführigkeit","----")</f>
        <v>----</v>
      </c>
      <c r="B35" s="51"/>
      <c r="C35" s="52" t="str">
        <f>IF(OR($I$1="IBGH 2"),20,IF(OR($I$1="IGP V",$I$1="IBGH 1"),30,IF(OR($I$1="IGP ZTP"),25,"")))</f>
        <v/>
      </c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s="32" customFormat="1" ht="24.6" customHeight="1" x14ac:dyDescent="0.2">
      <c r="A36" s="51"/>
      <c r="B36" s="51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s="32" customFormat="1" ht="24.6" customHeight="1" x14ac:dyDescent="0.2">
      <c r="A37" s="51"/>
      <c r="B37" s="51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s="32" customFormat="1" ht="24.6" customHeight="1" x14ac:dyDescent="0.2">
      <c r="A38" s="51"/>
      <c r="B38" s="51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32" customFormat="1" ht="24.6" customHeight="1" x14ac:dyDescent="0.2">
      <c r="A39" s="51" t="str">
        <f>IF(OR($I$1="IBGH 1",$I$1="IBGH 2",$I$1="IGP V"),"Freifolge",IF(OR($I$1="UPr 1",$I$1="IGP 1",$I$1="GPr 1"),"Freifolge         (Meldung angeleint)",IF(OR($I$1="IGP 2",$I$1="IGP 3",$I$1="GPr 2",$I$1="GPr 3",$I$1="IBGH 3",$I$1="UPr 2",$I$1="UPr 3"),"Freifolge         (Meldung abgeleint)","----")))</f>
        <v>Freifolge         (Meldung angeleint)</v>
      </c>
      <c r="B39" s="51"/>
      <c r="C39" s="52">
        <f>IF(OR($I$1="GPR 1",$I$1="IGP 1",$I$1="UPr 1",$I$1="GPR 2",$I$1="IGP 2",$I$1="UPr 2",$I$1="GPR 3",$I$1="IGP 3",$I$1="UPr 3"),15,IF(OR($I$1="GPR 2",$I$1="IBGH 2",$I$1="IGP V",$I$1="IBGH 3"),20,IF(OR($I$1="IBGH 1"),30,"")))</f>
        <v>15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3" s="32" customFormat="1" ht="24.6" customHeight="1" x14ac:dyDescent="0.2">
      <c r="A40" s="51"/>
      <c r="B40" s="51"/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s="32" customFormat="1" ht="24.6" customHeight="1" x14ac:dyDescent="0.2">
      <c r="A41" s="51"/>
      <c r="B41" s="51"/>
      <c r="C41" s="52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3" s="32" customFormat="1" ht="24.6" customHeight="1" x14ac:dyDescent="0.2">
      <c r="A42" s="51"/>
      <c r="B42" s="51"/>
      <c r="C42" s="52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s="32" customFormat="1" ht="24.6" customHeight="1" x14ac:dyDescent="0.2">
      <c r="A43" s="51" t="str">
        <f>IF(OR($I$1="IBGH 1",$I$1="IBGH 2",$I$1="IBGH 3"),"Absitzen aus der Bewegung      (HF15 Schritt weg)",IF(OR($I$1="IGP 1",$I$1="IGP 2",$I$1="IGP ZTP"),"Sitz aus der Bewegung      (HF15 Schritt weg)",IF(OR($I$1="IGP 3",$I$1="GPr 1",$I$1="GPr 2",$I$1="GPr 3",$I$1="UPr 1",$I$1="UPr 2",$I$1="UPr 3"),"Sitz aus der Bewegung 
(HF15 Schritt weg)","----")))</f>
        <v>Sitz aus der Bewegung      (HF15 Schritt weg)</v>
      </c>
      <c r="B43" s="51"/>
      <c r="C43" s="52">
        <f>IF(OR($I$1="IBGH 1",$I$1="IBGH 2",$I$1="IGP ZTP"),15,IF(OR($I$1="IBGH 3",$I$1="IGP 1",$I$1="IGP 2",$I$1="Upr 1"),10,IF(OR($I$1="Upr 2",$I$1="GPr 1",$I$1="GPr 2"),10,IF(OR($I$1="IGP 3",$I$1="GPr 3",$I$1="UPr 3"),5,""))))</f>
        <v>10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3" s="32" customFormat="1" ht="24.6" customHeight="1" x14ac:dyDescent="0.2">
      <c r="A44" s="51"/>
      <c r="B44" s="51"/>
      <c r="C44" s="52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3" s="32" customFormat="1" ht="24.6" customHeight="1" x14ac:dyDescent="0.2">
      <c r="A45" s="51"/>
      <c r="B45" s="51"/>
      <c r="C45" s="52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3" s="32" customFormat="1" ht="24.6" customHeight="1" x14ac:dyDescent="0.2">
      <c r="A46" s="51"/>
      <c r="B46" s="51"/>
      <c r="C46" s="52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1:13" s="32" customFormat="1" ht="24.6" customHeight="1" x14ac:dyDescent="0.2">
      <c r="A47" s="51" t="str">
        <f>IF(OR($I$1="IBGH 1",$I$1="IBGH 2",$I$1="IBGH 3"),"Ablegen aus der Bewegung (Normalschritt)  (HF30 Schritt weg)",IF(OR($I$1="IGP 1",$I$1="IGP 2",$I$1="IGP V",$I$1="IGP ZTP",$I$1="GPr 1",$I$1="GPr 2",$I$1="UPr 1",$I$1="UPr 2"),"Ablegen mit Herankommen (Normalschritt,      HF30 Schritt weg)",IF(OR($I$1="IGP 3",$I$1="GPr 3",$I$1="UPr 3"),"Ablegen mit Herankommen (Laufschritt,          HF30 Schritt weg)","----")))</f>
        <v>Ablegen mit Herankommen (Normalschritt,      HF30 Schritt weg)</v>
      </c>
      <c r="B47" s="51"/>
      <c r="C47" s="52">
        <f>IF(OR($I$1="IBGH 1",$I$1="IBGH 2",$I$1="IGP V"),15,IF(OR($I$1="IBGH 3",$I$1="IGP 1",$I$1="IGP 2",$I$1="IGP 3",$I$1="GPr 1",$I$1="GPr 2"),10,IF(OR($I$1="GPr 3",$I$1="UPr 1",$I$1="UPr 2",$I$1="UPr 3"),10,IF(OR($I$1="IGP ZTP"),20,""))))</f>
        <v>10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</row>
    <row r="48" spans="1:13" s="32" customFormat="1" ht="24.6" customHeight="1" x14ac:dyDescent="0.2">
      <c r="A48" s="51"/>
      <c r="B48" s="51"/>
      <c r="C48" s="52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1:13" s="32" customFormat="1" ht="24.6" customHeight="1" x14ac:dyDescent="0.2">
      <c r="A49" s="51"/>
      <c r="B49" s="51"/>
      <c r="C49" s="52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1:13" s="32" customFormat="1" ht="24.6" customHeight="1" x14ac:dyDescent="0.2">
      <c r="A50" s="51"/>
      <c r="B50" s="51"/>
      <c r="C50" s="52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s="32" customFormat="1" ht="24.6" customHeight="1" x14ac:dyDescent="0.2">
      <c r="A51" s="51" t="str">
        <f>IF(OR($I$1="IGP 1",$I$1="UPr 1",$I$1="GPr 1",$I$1="IGP V",$I$1="IGP ZTP",$I$1="IBGH 1",$I$1="IBGH 2"),"----",IF(OR($I$1="GPr 2",$I$1="IGP 2",$I$1="UPr 2",$I$1="IBGH 3"),"Stehen aus dem Normalschritt         (HF 15 Schritt weg, Abholen)",IF(OR($I$1="GPr 3",$I$1="IGP 3",$I$1="UPr 3"),"Stehen aus dem Laufschritt,           (HF 30 Schritt weg, Ranrufen)","----")))</f>
        <v>----</v>
      </c>
      <c r="B51" s="51"/>
      <c r="C51" s="52" t="str">
        <f>IF(OR($I$1="IGP 2",$I$1="GPr 2",$I$1="UPr 2"),5,IF(OR($I$1="IGP 3",$I$1="GPr 3",$I$1="UPr 3",$I$1="IBGH 3"),10,""))</f>
        <v/>
      </c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1:13" s="32" customFormat="1" ht="24.6" customHeight="1" x14ac:dyDescent="0.2">
      <c r="A52" s="51"/>
      <c r="B52" s="51"/>
      <c r="C52" s="52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1:13" s="32" customFormat="1" ht="24.6" customHeight="1" x14ac:dyDescent="0.2">
      <c r="A53" s="51"/>
      <c r="B53" s="51"/>
      <c r="C53" s="52"/>
      <c r="D53" s="53"/>
      <c r="E53" s="53"/>
      <c r="F53" s="53"/>
      <c r="G53" s="53"/>
      <c r="H53" s="53"/>
      <c r="I53" s="53"/>
      <c r="J53" s="53"/>
      <c r="K53" s="53"/>
      <c r="L53" s="53"/>
      <c r="M53" s="53"/>
    </row>
    <row r="54" spans="1:13" s="32" customFormat="1" ht="24.6" customHeight="1" x14ac:dyDescent="0.2">
      <c r="A54" s="51"/>
      <c r="B54" s="51"/>
      <c r="C54" s="52"/>
      <c r="D54" s="53"/>
      <c r="E54" s="53"/>
      <c r="F54" s="53"/>
      <c r="G54" s="53"/>
      <c r="H54" s="53"/>
      <c r="I54" s="53"/>
      <c r="J54" s="53"/>
      <c r="K54" s="53"/>
      <c r="L54" s="53"/>
      <c r="M54" s="53"/>
    </row>
    <row r="55" spans="1:13" s="32" customFormat="1" ht="24.6" customHeight="1" x14ac:dyDescent="0.2">
      <c r="A55" s="51" t="str">
        <f>IF(OR($I$1="IGP V",$I$1="IBGH 2",$I$1="IBGH 3"),"Bringen auf ebener Erde (HF Holz), Markierung 4m",IF(OR($I$1="IGP 1",$I$1="UPr 1",$I$1="GPr 1",$I$1="IGP ZTP"),"Bringen auf ebener Erde (Holz 650g), Markierung 4m",IF(OR($I$1="IGP 2",$I$1="UPr 2",$I$1="GPr 2"),"Bringen auf ebener Erde (Holz 1000g), Markierung 4m",IF(OR($I$1="IGP 3",$I$1="UPr 3",$I$1="GPr 3"),"Bringen auf ebener Erde (Holz 2000g), Markierung 4m)","----"))))</f>
        <v>Bringen auf ebener Erde (Holz 650g), Markierung 4m</v>
      </c>
      <c r="B55" s="51"/>
      <c r="C55" s="52" t="str">
        <f>IF(OR($I$1="IGP 1",$I$1="UPr 1",$I$1="GPr 1",$I$1="IGP V",$I$1="IBGH 3"),"15",IF(OR($I$1="IGP 2",$I$1="UPr 2",$I$1="GPr 2",$I$1="IBGH 2"),"10",IF(OR($I$1="IGP 3",$I$1="UPr 3",$I$1="GPr 3"),"10",IF(OR($I$1="IGP ZTP"),"20",""))))</f>
        <v>15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</row>
    <row r="56" spans="1:13" s="32" customFormat="1" ht="24.6" customHeight="1" x14ac:dyDescent="0.2">
      <c r="A56" s="51"/>
      <c r="B56" s="51"/>
      <c r="C56" s="52"/>
      <c r="D56" s="53"/>
      <c r="E56" s="53"/>
      <c r="F56" s="53"/>
      <c r="G56" s="53"/>
      <c r="H56" s="53"/>
      <c r="I56" s="53"/>
      <c r="J56" s="53"/>
      <c r="K56" s="53"/>
      <c r="L56" s="53"/>
      <c r="M56" s="53"/>
    </row>
    <row r="57" spans="1:13" s="32" customFormat="1" ht="24.6" customHeight="1" x14ac:dyDescent="0.2">
      <c r="A57" s="51"/>
      <c r="B57" s="51"/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s="32" customFormat="1" ht="24.6" customHeight="1" x14ac:dyDescent="0.2">
      <c r="A58" s="51"/>
      <c r="B58" s="51"/>
      <c r="C58" s="52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1:13" s="32" customFormat="1" ht="24.6" customHeight="1" x14ac:dyDescent="0.2">
      <c r="A59" s="51" t="str">
        <f>IF(OR($I$1="IGP V",$I$1="IGP ZTP"),"Sprung über eine Hürde                       (80cm, Markierung 4m)",IF(OR($I$1="IGP 1",$I$1="IGP 2",$I$1="IGP 3",$I$1="GPr 1",$I$1="GPr 2",$I$1="GPr 3"),"Freisprung mit Bringen über eine Hürde                (100cm, Holz 650g, Markierung 4m)",IF(OR($I$1="UPr 1",$I$1="UPr 2",$I$1="UPr 3"),"Freisprung mit Bringen über eine Hürde                (100cm, Holz 650g, Markierung 4m)","----")))</f>
        <v>Freisprung mit Bringen über eine Hürde                (100cm, Holz 650g, Markierung 4m)</v>
      </c>
      <c r="B59" s="51"/>
      <c r="C59" s="52">
        <f>IF(OR($I$1="IGP V",$I$1="IGP ZTP"),10,IF(OR($I$1="IGP 1",$I$1="IGP 2",$I$1="IGP 3",$I$1="GPr 1",$I$1="GPr 2"),15,IF(OR($I$1="GPr 3",$I$1="UPr 1",$I$1="UPr 2",$I$1="UPr 3"),15,"")))</f>
        <v>15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1:13" s="32" customFormat="1" ht="24.6" customHeight="1" x14ac:dyDescent="0.2">
      <c r="A60" s="51"/>
      <c r="B60" s="51"/>
      <c r="C60" s="52"/>
      <c r="D60" s="53"/>
      <c r="E60" s="53"/>
      <c r="F60" s="53"/>
      <c r="G60" s="53"/>
      <c r="H60" s="53"/>
      <c r="I60" s="53"/>
      <c r="J60" s="53"/>
      <c r="K60" s="53"/>
      <c r="L60" s="53"/>
      <c r="M60" s="53"/>
    </row>
    <row r="61" spans="1:13" s="32" customFormat="1" ht="24.6" customHeight="1" x14ac:dyDescent="0.2">
      <c r="A61" s="51"/>
      <c r="B61" s="51"/>
      <c r="C61" s="52"/>
      <c r="D61" s="53"/>
      <c r="E61" s="53"/>
      <c r="F61" s="53"/>
      <c r="G61" s="53"/>
      <c r="H61" s="53"/>
      <c r="I61" s="53"/>
      <c r="J61" s="53"/>
      <c r="K61" s="53"/>
      <c r="L61" s="53"/>
      <c r="M61" s="53"/>
    </row>
    <row r="62" spans="1:13" s="32" customFormat="1" ht="24.6" customHeight="1" x14ac:dyDescent="0.2">
      <c r="A62" s="51"/>
      <c r="B62" s="51"/>
      <c r="C62" s="52"/>
      <c r="D62" s="53"/>
      <c r="E62" s="53"/>
      <c r="F62" s="53"/>
      <c r="G62" s="53"/>
      <c r="H62" s="53"/>
      <c r="I62" s="53"/>
      <c r="J62" s="53"/>
      <c r="K62" s="53"/>
      <c r="L62" s="53"/>
      <c r="M62" s="53"/>
    </row>
    <row r="63" spans="1:13" s="32" customFormat="1" ht="24.6" customHeight="1" x14ac:dyDescent="0.2">
      <c r="A63" s="51" t="str">
        <f>IF(OR($I$1="IBGH 3"),"Bringen über die Schrägwand            (140cm, Holz des HF, Markierung 4m)",IF(OR($I$1="IGP 2",$I$1="IGP 3",$I$1="GPr 2",$I$1="GPr 3"),"Bringen über die Schrägwand            (180cm, Holz 650g, Markierung 4m)",IF(OR($I$1="UPr 2",$I$1="UPr 3"),"Bringen über die Schrägwand            (180cm, Holz 650g, Markierung 4m)",IF(OR($I$1="UPr 1",$I$1="GPr 1",$I$1="IGP 1"),"Klettersprung über die Schrägwand            (180cm,                    Markierung 4m)","----"))))</f>
        <v>Klettersprung über die Schrägwand            (180cm,                    Markierung 4m)</v>
      </c>
      <c r="B63" s="51"/>
      <c r="C63" s="52">
        <f>IF(OR($I$1="GPR 1",$I$1="IGP 1",$I$1="UPr 1"),15,IF(OR($I$1="GPR 2",$I$1="IGP 2",$I$1="UPr 2"),15,IF(OR($I$1="GPR 3",$I$1="IGP 3",$I$1="UPr 3",$I$1="IBGH 3"),15,"")))</f>
        <v>15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3" s="32" customFormat="1" ht="24.6" customHeight="1" x14ac:dyDescent="0.2">
      <c r="A64" s="51"/>
      <c r="B64" s="51"/>
      <c r="C64" s="52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1:13" s="32" customFormat="1" ht="24.6" customHeight="1" x14ac:dyDescent="0.2">
      <c r="A65" s="51"/>
      <c r="B65" s="51"/>
      <c r="C65" s="52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 s="32" customFormat="1" ht="24.6" customHeight="1" x14ac:dyDescent="0.2">
      <c r="A66" s="51"/>
      <c r="B66" s="51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1:13" s="32" customFormat="1" ht="24.6" customHeight="1" x14ac:dyDescent="0.2">
      <c r="A67" s="54" t="str">
        <f>IF(OR($I$1="",$I$1="IBGH 1",$I$1="IGP V",$I$1="IGP ZTP",$I$1="SPr 1",$I$1="SPr 2",$I$1="SPr 3"),"----","Voraussenden mit Hinlegen")</f>
        <v>Voraussenden mit Hinlegen</v>
      </c>
      <c r="B67" s="54"/>
      <c r="C67" s="52">
        <f>IF(OR($I$1="GPR 1",$I$1="IGP 1",$I$1="UPr 1"),10,IF(OR($I$1="GPR 2",$I$1="IGP 2",$I$1="UPr 2",$I$1="IBGH 2"),10,IF(OR($I$1="GPR 3",$I$1="IGP 3",$I$1="UPr 3",$I$1="IBGH 3"),10,"")))</f>
        <v>10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</row>
    <row r="68" spans="1:13" s="32" customFormat="1" ht="24.6" customHeight="1" x14ac:dyDescent="0.2">
      <c r="A68" s="54"/>
      <c r="B68" s="54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1:13" s="32" customFormat="1" ht="24.6" customHeight="1" x14ac:dyDescent="0.2">
      <c r="A69" s="54"/>
      <c r="B69" s="54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13" s="32" customFormat="1" ht="24.6" customHeight="1" x14ac:dyDescent="0.2">
      <c r="A70" s="54"/>
      <c r="B70" s="54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</row>
    <row r="71" spans="1:13" s="32" customFormat="1" ht="24.6" customHeight="1" x14ac:dyDescent="0.2">
      <c r="A71" s="55" t="str">
        <f>IF(OR($I$1="",$I$1="SPr 1",$I$1="SPr 2",$I$1="SPr 3"),"----","Ablegen unter Ablenkung")</f>
        <v>Ablegen unter Ablenkung</v>
      </c>
      <c r="B71" s="55"/>
      <c r="C71" s="56" t="str">
        <f>IF(OR($I$1="",$I$1="SPr 1",$I$1="SPr 2",$I$1="SPr 3"),"","10")</f>
        <v>10</v>
      </c>
      <c r="D71" s="57"/>
      <c r="E71" s="57"/>
      <c r="F71" s="53"/>
      <c r="G71" s="53"/>
      <c r="H71" s="53"/>
      <c r="I71" s="53"/>
      <c r="J71" s="53"/>
      <c r="K71" s="53"/>
      <c r="L71" s="53"/>
      <c r="M71" s="53"/>
    </row>
    <row r="72" spans="1:13" s="32" customFormat="1" ht="24.6" customHeight="1" x14ac:dyDescent="0.2">
      <c r="A72" s="55"/>
      <c r="B72" s="55"/>
      <c r="C72" s="56"/>
      <c r="D72" s="57"/>
      <c r="E72" s="57"/>
      <c r="F72" s="53"/>
      <c r="G72" s="53"/>
      <c r="H72" s="53"/>
      <c r="I72" s="53"/>
      <c r="J72" s="53"/>
      <c r="K72" s="53"/>
      <c r="L72" s="53"/>
      <c r="M72" s="53"/>
    </row>
    <row r="73" spans="1:13" s="32" customFormat="1" ht="24.6" customHeight="1" x14ac:dyDescent="0.2">
      <c r="A73" s="55"/>
      <c r="B73" s="55"/>
      <c r="C73" s="56"/>
      <c r="D73" s="57"/>
      <c r="E73" s="57"/>
      <c r="F73" s="53"/>
      <c r="G73" s="53"/>
      <c r="H73" s="53"/>
      <c r="I73" s="53"/>
      <c r="J73" s="53"/>
      <c r="K73" s="53"/>
      <c r="L73" s="53"/>
      <c r="M73" s="53"/>
    </row>
    <row r="74" spans="1:13" ht="27.6" customHeight="1" x14ac:dyDescent="0.25">
      <c r="A74" s="58" t="s">
        <v>46</v>
      </c>
      <c r="B74" s="58"/>
      <c r="C74" s="59"/>
      <c r="D74" s="59"/>
      <c r="F74" s="58" t="s">
        <v>47</v>
      </c>
      <c r="G74" s="58"/>
      <c r="H74" s="60"/>
      <c r="I74" s="61" t="s">
        <v>48</v>
      </c>
      <c r="J74" s="60"/>
      <c r="K74" s="62"/>
      <c r="L74" s="62"/>
      <c r="M74" s="62"/>
    </row>
    <row r="75" spans="1:13" ht="27.6" customHeight="1" x14ac:dyDescent="0.25">
      <c r="A75" s="58"/>
      <c r="B75" s="58"/>
      <c r="C75" s="59"/>
      <c r="D75" s="59"/>
      <c r="F75" s="58"/>
      <c r="G75" s="58"/>
      <c r="H75" s="60"/>
      <c r="I75" s="61"/>
      <c r="J75" s="60"/>
      <c r="K75" s="62"/>
      <c r="L75" s="62"/>
      <c r="M75" s="62"/>
    </row>
    <row r="76" spans="1:13" ht="12.75" customHeight="1" x14ac:dyDescent="0.25"/>
    <row r="77" spans="1:13" ht="33.950000000000003" customHeight="1" x14ac:dyDescent="0.25">
      <c r="B77" s="23" t="s">
        <v>8</v>
      </c>
      <c r="C77" s="38" t="str">
        <f>IF(C1&gt;0,C1,"")</f>
        <v/>
      </c>
      <c r="D77" s="26" t="s">
        <v>9</v>
      </c>
      <c r="E77" s="26"/>
      <c r="F77" s="26"/>
      <c r="G77" s="39"/>
      <c r="I77" s="40" t="str">
        <f>IF(I1&gt;0,I1,"")</f>
        <v>IGP 1</v>
      </c>
      <c r="J77" s="41" t="s">
        <v>49</v>
      </c>
      <c r="K77" s="29">
        <f>IF(OR($I$1="IBGH 1",$I$1="IBGH 2",$I$1="IBGH 3"),15,IF(OR($I$1="IGP V",$I$1="UPr 1",$I$1="UPr 2",$I$1="Upr 3",$I$1="GPr 1"),15,IF(OR($I$1="GPr 2"),16,IF(OR($I$1="GPr 3"),17,IF(OR($I$1="IGP 1",$I$1="IGP ZTP",$I$1="SPr 1",$I$1="SPr 2",$I$1="SPr 3"),18,IF(OR($I$1="IGP 2"),19,IF(OR($I$1="IGP 3"),20,"")))))))</f>
        <v>18</v>
      </c>
      <c r="L77" s="23" t="s">
        <v>12</v>
      </c>
      <c r="M77" s="38" t="str">
        <f>IF(M1&gt;0,M1,"")</f>
        <v/>
      </c>
    </row>
    <row r="78" spans="1:13" ht="7.15" customHeight="1" x14ac:dyDescent="0.25"/>
    <row r="79" spans="1:13" ht="14.85" customHeight="1" x14ac:dyDescent="0.25">
      <c r="B79" s="14" t="s">
        <v>32</v>
      </c>
      <c r="C79" s="63" t="str">
        <f>IF(C21&gt;0,C21,"")</f>
        <v/>
      </c>
      <c r="D79" s="63"/>
      <c r="E79" s="63"/>
      <c r="F79" s="63"/>
      <c r="G79" s="63"/>
      <c r="H79" s="63"/>
      <c r="I79" s="63"/>
      <c r="J79" s="63"/>
      <c r="K79" s="63"/>
      <c r="L79" s="8" t="s">
        <v>33</v>
      </c>
      <c r="M79" s="64" t="str">
        <f>IF(M21&gt;0,M21,"")</f>
        <v/>
      </c>
    </row>
    <row r="80" spans="1:13" ht="14.85" customHeight="1" x14ac:dyDescent="0.25">
      <c r="B80" s="14"/>
      <c r="C80" s="63"/>
      <c r="D80" s="63"/>
      <c r="E80" s="63"/>
      <c r="F80" s="63"/>
      <c r="G80" s="63"/>
      <c r="H80" s="63"/>
      <c r="I80" s="63"/>
      <c r="J80" s="63"/>
      <c r="K80" s="63"/>
      <c r="L80" s="8"/>
      <c r="M80" s="64"/>
    </row>
    <row r="81" spans="1:13" ht="7.15" customHeight="1" x14ac:dyDescent="0.25"/>
    <row r="82" spans="1:13" ht="14.85" customHeight="1" x14ac:dyDescent="0.25">
      <c r="B82" s="14" t="s">
        <v>34</v>
      </c>
      <c r="C82" s="65" t="str">
        <f>IF(C24&gt;0,C24,"")</f>
        <v/>
      </c>
      <c r="D82" s="65"/>
      <c r="E82" s="65"/>
      <c r="F82" s="65"/>
      <c r="G82" s="66" t="s">
        <v>35</v>
      </c>
      <c r="H82" s="65" t="str">
        <f>IF(H24&gt;0,H24,"")</f>
        <v/>
      </c>
      <c r="I82" s="65"/>
      <c r="J82" s="65"/>
      <c r="K82" s="8" t="s">
        <v>50</v>
      </c>
      <c r="L82" s="65" t="str">
        <f>IF(L24&gt;0,L24,"")</f>
        <v/>
      </c>
      <c r="M82" s="65"/>
    </row>
    <row r="83" spans="1:13" ht="14.85" customHeight="1" x14ac:dyDescent="0.25">
      <c r="B83" s="14"/>
      <c r="C83" s="65"/>
      <c r="D83" s="65"/>
      <c r="E83" s="65"/>
      <c r="F83" s="65"/>
      <c r="G83" s="66"/>
      <c r="H83" s="65"/>
      <c r="I83" s="65"/>
      <c r="J83" s="65"/>
      <c r="K83" s="8"/>
      <c r="L83" s="65"/>
      <c r="M83" s="65"/>
    </row>
    <row r="84" spans="1:13" ht="7.15" customHeight="1" x14ac:dyDescent="0.25"/>
    <row r="85" spans="1:13" ht="14.85" customHeight="1" x14ac:dyDescent="0.25">
      <c r="B85" s="67" t="s">
        <v>37</v>
      </c>
      <c r="C85" s="67"/>
      <c r="D85" s="67"/>
      <c r="E85" s="63" t="str">
        <f>IF(E27&gt;0,E27,"")</f>
        <v/>
      </c>
      <c r="F85" s="63"/>
      <c r="G85" s="63"/>
      <c r="H85" s="63"/>
      <c r="I85" s="63"/>
      <c r="J85" s="14" t="s">
        <v>38</v>
      </c>
      <c r="K85" s="63" t="str">
        <f>IF(K27&gt;0,K27,"")</f>
        <v/>
      </c>
      <c r="L85" s="63"/>
      <c r="M85" s="63"/>
    </row>
    <row r="86" spans="1:13" ht="14.85" customHeight="1" x14ac:dyDescent="0.25">
      <c r="B86" s="67"/>
      <c r="C86" s="67"/>
      <c r="D86" s="67"/>
      <c r="E86" s="63"/>
      <c r="F86" s="63"/>
      <c r="G86" s="63"/>
      <c r="H86" s="63"/>
      <c r="I86" s="63"/>
      <c r="J86" s="14"/>
      <c r="K86" s="63"/>
      <c r="L86" s="63"/>
      <c r="M86" s="63"/>
    </row>
    <row r="87" spans="1:13" ht="7.15" customHeight="1" x14ac:dyDescent="0.25"/>
    <row r="88" spans="1:13" ht="14.85" customHeight="1" x14ac:dyDescent="0.25">
      <c r="B88" s="14" t="s">
        <v>39</v>
      </c>
      <c r="C88" s="14"/>
      <c r="D88" s="14"/>
      <c r="E88" s="63" t="str">
        <f>IF(C30&gt;0,C30,"")</f>
        <v/>
      </c>
      <c r="F88" s="63"/>
      <c r="G88" s="63"/>
      <c r="H88" s="63"/>
      <c r="I88" s="63"/>
      <c r="J88" s="63"/>
      <c r="K88" s="14" t="s">
        <v>40</v>
      </c>
      <c r="L88" s="68" t="str">
        <f>IF(L30&gt;0,L30,"")</f>
        <v/>
      </c>
      <c r="M88" s="68"/>
    </row>
    <row r="89" spans="1:13" ht="14.85" customHeight="1" x14ac:dyDescent="0.25">
      <c r="B89" s="14"/>
      <c r="C89" s="14"/>
      <c r="D89" s="14"/>
      <c r="E89" s="63"/>
      <c r="F89" s="63"/>
      <c r="G89" s="63"/>
      <c r="H89" s="63"/>
      <c r="I89" s="63"/>
      <c r="J89" s="63"/>
      <c r="K89" s="14"/>
      <c r="L89" s="68"/>
      <c r="M89" s="68"/>
    </row>
    <row r="90" spans="1:13" ht="7.15" customHeight="1" x14ac:dyDescent="0.25"/>
    <row r="91" spans="1:13" ht="24.95" customHeight="1" x14ac:dyDescent="0.25">
      <c r="A91" s="1" t="s">
        <v>51</v>
      </c>
      <c r="B91" s="1"/>
      <c r="C91" s="48" t="s">
        <v>42</v>
      </c>
      <c r="D91" s="49" t="s">
        <v>43</v>
      </c>
      <c r="E91" s="49"/>
      <c r="F91" s="49" t="s">
        <v>44</v>
      </c>
      <c r="G91" s="50" t="s">
        <v>45</v>
      </c>
      <c r="H91" s="50"/>
      <c r="I91" s="50"/>
      <c r="J91" s="50"/>
      <c r="K91" s="50"/>
      <c r="L91" s="50"/>
      <c r="M91" s="50"/>
    </row>
    <row r="92" spans="1:13" ht="24.95" customHeight="1" x14ac:dyDescent="0.25">
      <c r="A92" s="1"/>
      <c r="B92" s="1"/>
      <c r="C92" s="48"/>
      <c r="D92" s="49"/>
      <c r="E92" s="49"/>
      <c r="F92" s="49"/>
      <c r="G92" s="50"/>
      <c r="H92" s="50"/>
      <c r="I92" s="50"/>
      <c r="J92" s="50"/>
      <c r="K92" s="50"/>
      <c r="L92" s="50"/>
      <c r="M92" s="50"/>
    </row>
    <row r="93" spans="1:13" ht="24.95" customHeight="1" x14ac:dyDescent="0.25">
      <c r="A93" s="51" t="str">
        <f>IF(OR($I$77="IGP 1",$I$77="SPr 1",$I$77="GPr 1"),"Revieren
(Meldung angeleint)",IF(OR($I$77="IGP 2",$I$77="SPr 2",$I$77="GPr 2"),"Revieren
(Meldung abgeleint)",IF(OR($I$77="IGP 3",$I$77="SPr 3",$I$77="GPr 3"),"Revieren
(Meldung abgeleint)",IF(OR($I$77="IGP V",$I$77="IGP ZTP"),"Meldung
 angeleint","-----"))))</f>
        <v>Revieren
(Meldung angeleint)</v>
      </c>
      <c r="B93" s="51"/>
      <c r="C93" s="69" t="str">
        <f>IF(OR($I$77="IGP 1",$I$77="SPr 1",$I$77="GPr 1"),"5",IF(OR($I$77="IGP 2",$I$77="SPr 2",$I$77="GPr 2"),"5",IF(OR($I$77="IGP 3",$I$77="SPr 3",$I$77="GPr 3"),"10","")))</f>
        <v>5</v>
      </c>
      <c r="D93" s="70"/>
      <c r="E93" s="70"/>
      <c r="F93" s="70"/>
      <c r="G93" s="70"/>
      <c r="H93" s="70"/>
      <c r="I93" s="70"/>
      <c r="J93" s="70"/>
      <c r="K93" s="70"/>
      <c r="L93" s="70"/>
      <c r="M93" s="70"/>
    </row>
    <row r="94" spans="1:13" ht="24.95" customHeight="1" x14ac:dyDescent="0.25">
      <c r="A94" s="51"/>
      <c r="B94" s="51"/>
      <c r="C94" s="69"/>
      <c r="D94" s="70"/>
      <c r="E94" s="70"/>
      <c r="F94" s="70"/>
      <c r="G94" s="70"/>
      <c r="H94" s="70"/>
      <c r="I94" s="70"/>
      <c r="J94" s="70"/>
      <c r="K94" s="70"/>
      <c r="L94" s="70"/>
      <c r="M94" s="70"/>
    </row>
    <row r="95" spans="1:13" ht="24.95" customHeight="1" x14ac:dyDescent="0.25">
      <c r="A95" s="51"/>
      <c r="B95" s="51"/>
      <c r="C95" s="69"/>
      <c r="D95" s="70"/>
      <c r="E95" s="70"/>
      <c r="F95" s="70"/>
      <c r="G95" s="70"/>
      <c r="H95" s="70"/>
      <c r="I95" s="70"/>
      <c r="J95" s="70"/>
      <c r="K95" s="70"/>
      <c r="L95" s="70"/>
      <c r="M95" s="70"/>
    </row>
    <row r="96" spans="1:13" ht="24.95" customHeight="1" x14ac:dyDescent="0.25">
      <c r="A96" s="51"/>
      <c r="B96" s="51"/>
      <c r="C96" s="69"/>
      <c r="D96" s="70"/>
      <c r="E96" s="70"/>
      <c r="F96" s="70"/>
      <c r="G96" s="70"/>
      <c r="H96" s="70"/>
      <c r="I96" s="70"/>
      <c r="J96" s="70"/>
      <c r="K96" s="70"/>
      <c r="L96" s="70"/>
      <c r="M96" s="70"/>
    </row>
    <row r="97" spans="1:13" ht="24.95" customHeight="1" x14ac:dyDescent="0.25">
      <c r="A97" s="51" t="str">
        <f>IF(OR($I$77="IGP 1",$I$77="SPr 1",$I$77="GPr 1"),"Stellen und Verbellen",IF(OR($I$77="IGP 2",$I$77="SPr 2",$I$77="GPr 2"),"Stellen und Verbellen",IF(OR($I$77="IGP 3",$I$77="SPr 3",$I$77="GPr 3"),"Stellen und Verbellen",IF(OR($I$77="IGP V",$I$77="IGP ZTP"),"Stellen und Verbellen","-----"))))</f>
        <v>Stellen und Verbellen</v>
      </c>
      <c r="B97" s="51"/>
      <c r="C97" s="69" t="str">
        <f>IF(OR($I$77="IGP 1",$I$77="SPr 1",$I$77="GPr 1"),"15",IF(OR($I$77="IGP 2",$I$77="SPr 2",$I$77="GPr 2"),"15",IF(OR($I$77="IGP 3",$I$77="SPr 3",$I$77="GPr 3"),"15",IF(OR($I$77="IGP V",$I$77="IGP ZTP"),"15",""))))</f>
        <v>15</v>
      </c>
      <c r="D97" s="70"/>
      <c r="E97" s="70"/>
      <c r="F97" s="70"/>
      <c r="G97" s="70"/>
      <c r="H97" s="70"/>
      <c r="I97" s="70"/>
      <c r="J97" s="70"/>
      <c r="K97" s="70"/>
      <c r="L97" s="70"/>
      <c r="M97" s="70"/>
    </row>
    <row r="98" spans="1:13" ht="24.95" customHeight="1" x14ac:dyDescent="0.25">
      <c r="A98" s="51"/>
      <c r="B98" s="51"/>
      <c r="C98" s="69"/>
      <c r="D98" s="70"/>
      <c r="E98" s="70"/>
      <c r="F98" s="70"/>
      <c r="G98" s="70"/>
      <c r="H98" s="70"/>
      <c r="I98" s="70"/>
      <c r="J98" s="70"/>
      <c r="K98" s="70"/>
      <c r="L98" s="70"/>
      <c r="M98" s="70"/>
    </row>
    <row r="99" spans="1:13" ht="24.95" customHeight="1" x14ac:dyDescent="0.25">
      <c r="A99" s="51"/>
      <c r="B99" s="51"/>
      <c r="C99" s="69"/>
      <c r="D99" s="70"/>
      <c r="E99" s="70"/>
      <c r="F99" s="70"/>
      <c r="G99" s="70"/>
      <c r="H99" s="70"/>
      <c r="I99" s="70"/>
      <c r="J99" s="70"/>
      <c r="K99" s="70"/>
      <c r="L99" s="70"/>
      <c r="M99" s="70"/>
    </row>
    <row r="100" spans="1:13" ht="24.95" customHeight="1" x14ac:dyDescent="0.25">
      <c r="A100" s="51"/>
      <c r="B100" s="51"/>
      <c r="C100" s="69"/>
      <c r="D100" s="70"/>
      <c r="E100" s="70"/>
      <c r="F100" s="70"/>
      <c r="G100" s="70"/>
      <c r="H100" s="70"/>
      <c r="I100" s="70"/>
      <c r="J100" s="70"/>
      <c r="K100" s="70"/>
      <c r="L100" s="70"/>
      <c r="M100" s="70"/>
    </row>
    <row r="101" spans="1:13" ht="24.95" customHeight="1" x14ac:dyDescent="0.25">
      <c r="A101" s="51" t="str">
        <f>IF(OR($I$77="IGP 1",$I$77="SPr 1",$I$77="GPr 1"),"Verhinderung eines Fluchtversuchs",IF(OR($I$77="IGP 2",$I$77="SPr 2",$I$77="GPr 2"),"Verhinderung eines Fluchtversuchs",IF(OR($I$77="IGP 3",$I$77="SPr 3",$I$77="GPr 3"),"Verhinderung eines Fluchtversuchs",IF(OR($I$77="IGP V"),"Verhinderung eines Fluchtversuchs","-----"))))</f>
        <v>Verhinderung eines Fluchtversuchs</v>
      </c>
      <c r="B101" s="51"/>
      <c r="C101" s="69" t="str">
        <f>IF(OR($I$77="IGP 1",$I$77="SPr 1",$I$77="GPr 1"),"20",IF(OR($I$77="IGP 2",$I$77="SPr 2",$I$77="GPr 2"),"15",IF(OR($I$77="IGP 3",$I$77="SPr 3",$I$77="GPr 3"),"10",IF(OR($I$77="IGP V"),"30",""))))</f>
        <v>20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70"/>
    </row>
    <row r="102" spans="1:13" ht="24.95" customHeight="1" x14ac:dyDescent="0.25">
      <c r="A102" s="51"/>
      <c r="B102" s="51"/>
      <c r="C102" s="69"/>
      <c r="D102" s="70"/>
      <c r="E102" s="70"/>
      <c r="F102" s="70"/>
      <c r="G102" s="70"/>
      <c r="H102" s="70"/>
      <c r="I102" s="70"/>
      <c r="J102" s="70"/>
      <c r="K102" s="70"/>
      <c r="L102" s="70"/>
      <c r="M102" s="70"/>
    </row>
    <row r="103" spans="1:13" ht="24.95" customHeight="1" x14ac:dyDescent="0.25">
      <c r="A103" s="51"/>
      <c r="B103" s="51"/>
      <c r="C103" s="69"/>
      <c r="D103" s="70"/>
      <c r="E103" s="70"/>
      <c r="F103" s="70"/>
      <c r="G103" s="70"/>
      <c r="H103" s="70"/>
      <c r="I103" s="70"/>
      <c r="J103" s="70"/>
      <c r="K103" s="70"/>
      <c r="L103" s="70"/>
      <c r="M103" s="70"/>
    </row>
    <row r="104" spans="1:13" ht="24.95" customHeight="1" x14ac:dyDescent="0.25">
      <c r="A104" s="51"/>
      <c r="B104" s="51"/>
      <c r="C104" s="69"/>
      <c r="D104" s="70"/>
      <c r="E104" s="70"/>
      <c r="F104" s="70"/>
      <c r="G104" s="70"/>
      <c r="H104" s="70"/>
      <c r="I104" s="70"/>
      <c r="J104" s="70"/>
      <c r="K104" s="70"/>
      <c r="L104" s="70"/>
      <c r="M104" s="70"/>
    </row>
    <row r="105" spans="1:13" ht="24.95" customHeight="1" x14ac:dyDescent="0.25">
      <c r="A105" s="51" t="str">
        <f>IF(OR($I$77="IGP 1",$I$77="SPr 1",$I$77="GPr 1"),"Abwehr eines Angriffs aus der Bewachungsphase",IF(OR($I$77="IGP 2",$I$77="SPr 2",$I$77="GPr 2"),"Abwehr eines Angriffs aus der Bewachungsphase",IF(OR($I$77="IGP 3",$I$77="SPr 3",$I$77="GPr 3"),"Abwehr eines Angriffs aus der Bewachungsphase",IF(OR($I$77="IGP ZTP"),"Anmarsch zum Überfall","-----"))))</f>
        <v>Abwehr eines Angriffs aus der Bewachungsphase</v>
      </c>
      <c r="B105" s="51"/>
      <c r="C105" s="69" t="str">
        <f>IF(OR($I$77="IGP 1",$I$77="SPr 1",$I$77="GPr 1"),"30",IF(OR($I$77="IGP 2",$I$77="SPr 2",$I$77="GPr 2"),"20",IF(OR($I$77="IGP 3",$I$77="SPr 3",$I$77="GPr 3"),"15",IF(OR($I$77="IGP ZTP"),"10",""))))</f>
        <v>30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70"/>
    </row>
    <row r="106" spans="1:13" ht="24.95" customHeight="1" x14ac:dyDescent="0.25">
      <c r="A106" s="51"/>
      <c r="B106" s="51"/>
      <c r="C106" s="69"/>
      <c r="D106" s="70"/>
      <c r="E106" s="70"/>
      <c r="F106" s="70"/>
      <c r="G106" s="70"/>
      <c r="H106" s="70"/>
      <c r="I106" s="70"/>
      <c r="J106" s="70"/>
      <c r="K106" s="70"/>
      <c r="L106" s="70"/>
      <c r="M106" s="70"/>
    </row>
    <row r="107" spans="1:13" ht="24.95" customHeight="1" x14ac:dyDescent="0.25">
      <c r="A107" s="51"/>
      <c r="B107" s="51"/>
      <c r="C107" s="69"/>
      <c r="D107" s="70"/>
      <c r="E107" s="70"/>
      <c r="F107" s="70"/>
      <c r="G107" s="70"/>
      <c r="H107" s="70"/>
      <c r="I107" s="70"/>
      <c r="J107" s="70"/>
      <c r="K107" s="70"/>
      <c r="L107" s="70"/>
      <c r="M107" s="70"/>
    </row>
    <row r="108" spans="1:13" ht="24.95" customHeight="1" x14ac:dyDescent="0.25">
      <c r="A108" s="51"/>
      <c r="B108" s="51"/>
      <c r="C108" s="69"/>
      <c r="D108" s="70"/>
      <c r="E108" s="70"/>
      <c r="F108" s="70"/>
      <c r="G108" s="70"/>
      <c r="H108" s="70"/>
      <c r="I108" s="70"/>
      <c r="J108" s="70"/>
      <c r="K108" s="70"/>
      <c r="L108" s="70"/>
      <c r="M108" s="70"/>
    </row>
    <row r="109" spans="1:13" ht="24.95" customHeight="1" x14ac:dyDescent="0.25">
      <c r="A109" s="51" t="str">
        <f>IF(OR($I$77="IGP 1",$I$77="SPr 1",$I$77="GPr 1"),"-----",IF(OR($I$77="IGP 2",$I$77="SPr 2",$I$77="GPr 2"),"Rückentransport",IF(OR($I$77="IGP 3",$I$77="SPr 3",$I$77="GPr 3"),"Rückentransport",IF(OR($I$77="IGP ZTP"),"----","-----"))))</f>
        <v>-----</v>
      </c>
      <c r="B109" s="51"/>
      <c r="C109" s="69" t="str">
        <f>IF(OR($I$77="IGP 1",$I$77="SPr 1",$I$77="GPr 1"),"",IF(OR($I$77="IGP 2",$I$77="SPr 2",$I$77="GPr 2"),"5",IF(OR($I$77="IGP 3",$I$77="SPr 3",$I$77="GPr 3"),"5",IF(OR($I$77="IGP ZTP"),"",""))))</f>
        <v/>
      </c>
      <c r="D109" s="70"/>
      <c r="E109" s="70"/>
      <c r="F109" s="70"/>
      <c r="G109" s="70"/>
      <c r="H109" s="70"/>
      <c r="I109" s="70"/>
      <c r="J109" s="70"/>
      <c r="K109" s="70"/>
      <c r="L109" s="70"/>
      <c r="M109" s="70"/>
    </row>
    <row r="110" spans="1:13" ht="24.95" customHeight="1" x14ac:dyDescent="0.25">
      <c r="A110" s="51"/>
      <c r="B110" s="51"/>
      <c r="C110" s="69"/>
      <c r="D110" s="70"/>
      <c r="E110" s="70"/>
      <c r="F110" s="70"/>
      <c r="G110" s="70"/>
      <c r="H110" s="70"/>
      <c r="I110" s="70"/>
      <c r="J110" s="70"/>
      <c r="K110" s="70"/>
      <c r="L110" s="70"/>
      <c r="M110" s="70"/>
    </row>
    <row r="111" spans="1:13" ht="24.95" customHeight="1" x14ac:dyDescent="0.25">
      <c r="A111" s="51"/>
      <c r="B111" s="51"/>
      <c r="C111" s="69"/>
      <c r="D111" s="70"/>
      <c r="E111" s="70"/>
      <c r="F111" s="70"/>
      <c r="G111" s="70"/>
      <c r="H111" s="70"/>
      <c r="I111" s="70"/>
      <c r="J111" s="70"/>
      <c r="K111" s="70"/>
      <c r="L111" s="70"/>
      <c r="M111" s="70"/>
    </row>
    <row r="112" spans="1:13" ht="24.95" customHeight="1" x14ac:dyDescent="0.25">
      <c r="A112" s="51"/>
      <c r="B112" s="51"/>
      <c r="C112" s="69"/>
      <c r="D112" s="70"/>
      <c r="E112" s="70"/>
      <c r="F112" s="70"/>
      <c r="G112" s="70"/>
      <c r="H112" s="70"/>
      <c r="I112" s="70"/>
      <c r="J112" s="70"/>
      <c r="K112" s="70"/>
      <c r="L112" s="70"/>
      <c r="M112" s="70"/>
    </row>
    <row r="113" spans="1:13" ht="24.95" customHeight="1" x14ac:dyDescent="0.25">
      <c r="A113" s="51" t="str">
        <f>IF(OR($I$77="IGP 1",$I$77="SPr 1",$I$77="GPr 1"),"-----",IF(OR($I$77="IGP 2",$I$77="SPr 2",$I$77="GPr 2"),"-----",IF(OR($I$77="IGP 3",$I$77="SPr 3",$I$77="GPr 3"),"Überfall auf den Hund aus dem Rückentransport",IF(OR($I$77="IGP ZTP"),"Überfall auf den Hundeführer","-----"))))</f>
        <v>-----</v>
      </c>
      <c r="B113" s="51"/>
      <c r="C113" s="69" t="str">
        <f>IF(OR($I$77="IGP 1",$I$77="SPr 1",$I$77="GPr 1"),"",IF(OR($I$77="IGP 2",$I$77="SPr 2",$I$77="GPr 2"),"",IF(OR($I$77="IGP 3",$I$77="SPr 3",$I$77="GPr 3"),"15",IF(OR($I$77="IGP ZTP"),"30",""))))</f>
        <v/>
      </c>
      <c r="D113" s="70"/>
      <c r="E113" s="70"/>
      <c r="F113" s="70"/>
      <c r="G113" s="70"/>
      <c r="H113" s="70"/>
      <c r="I113" s="70"/>
      <c r="J113" s="70"/>
      <c r="K113" s="70"/>
      <c r="L113" s="70"/>
      <c r="M113" s="70"/>
    </row>
    <row r="114" spans="1:13" ht="24.95" customHeight="1" x14ac:dyDescent="0.25">
      <c r="A114" s="51"/>
      <c r="B114" s="51"/>
      <c r="C114" s="69"/>
      <c r="D114" s="70"/>
      <c r="E114" s="70"/>
      <c r="F114" s="70"/>
      <c r="G114" s="70"/>
      <c r="H114" s="70"/>
      <c r="I114" s="70"/>
      <c r="J114" s="70"/>
      <c r="K114" s="70"/>
      <c r="L114" s="70"/>
      <c r="M114" s="70"/>
    </row>
    <row r="115" spans="1:13" ht="24.95" customHeight="1" x14ac:dyDescent="0.25">
      <c r="A115" s="51"/>
      <c r="B115" s="51"/>
      <c r="C115" s="69"/>
      <c r="D115" s="70"/>
      <c r="E115" s="70"/>
      <c r="F115" s="70"/>
      <c r="G115" s="70"/>
      <c r="H115" s="70"/>
      <c r="I115" s="70"/>
      <c r="J115" s="70"/>
      <c r="K115" s="70"/>
      <c r="L115" s="70"/>
      <c r="M115" s="70"/>
    </row>
    <row r="116" spans="1:13" ht="24.95" customHeight="1" x14ac:dyDescent="0.25">
      <c r="A116" s="51"/>
      <c r="B116" s="51"/>
      <c r="C116" s="69"/>
      <c r="D116" s="70"/>
      <c r="E116" s="70"/>
      <c r="F116" s="70"/>
      <c r="G116" s="70"/>
      <c r="H116" s="70"/>
      <c r="I116" s="70"/>
      <c r="J116" s="70"/>
      <c r="K116" s="70"/>
      <c r="L116" s="70"/>
      <c r="M116" s="70"/>
    </row>
    <row r="117" spans="1:13" ht="24.95" customHeight="1" x14ac:dyDescent="0.25">
      <c r="A117" s="51" t="str">
        <f>IF(OR($I$77="IGP 1",$I$77="SPr 1",$I$77="GPr 1"),"Angriff auf den Hund aus der Bewegung",IF(OR($I$77="IGP 2",$I$77="SPr 2",$I$77="GPr 2"),"Angriff auf den Hund aus der Bewegung",IF(OR($I$77="IGP 3",$I$77="SPr 3",$I$77="GPr 3"),"Angriff auf den Hund aus der Bewegung",IF(OR($I$77="IGP V",$I$77="IGP ZTP"),"Angriff auf den Hundeführer und seinen Hund","-----"))))</f>
        <v>Angriff auf den Hund aus der Bewegung</v>
      </c>
      <c r="B117" s="51"/>
      <c r="C117" s="69" t="str">
        <f>IF(OR($I$77="IGP 1",$I$77="SPr 1",$I$77="GPr 1"),"30",IF(OR($I$77="IGP 2",$I$77="SPr 2",$I$77="GPr 2"),"20",IF(OR($I$77="IGP 3",$I$77="SPr 3",$I$77="GPr 3"),"15",IF(OR($I$77="IGP V"),"50",IF(OR($I$77="IGP ZTP"),"40","")))))</f>
        <v>30</v>
      </c>
      <c r="D117" s="70"/>
      <c r="E117" s="70"/>
      <c r="F117" s="70"/>
      <c r="G117" s="70"/>
      <c r="H117" s="70"/>
      <c r="I117" s="70"/>
      <c r="J117" s="70"/>
      <c r="K117" s="70"/>
      <c r="L117" s="70"/>
      <c r="M117" s="70"/>
    </row>
    <row r="118" spans="1:13" ht="24.95" customHeight="1" x14ac:dyDescent="0.25">
      <c r="A118" s="51"/>
      <c r="B118" s="51"/>
      <c r="C118" s="69"/>
      <c r="D118" s="70"/>
      <c r="E118" s="70"/>
      <c r="F118" s="70"/>
      <c r="G118" s="70"/>
      <c r="H118" s="70"/>
      <c r="I118" s="70"/>
      <c r="J118" s="70"/>
      <c r="K118" s="70"/>
      <c r="L118" s="70"/>
      <c r="M118" s="70"/>
    </row>
    <row r="119" spans="1:13" ht="24.95" customHeight="1" x14ac:dyDescent="0.25">
      <c r="A119" s="51"/>
      <c r="B119" s="51"/>
      <c r="C119" s="69"/>
      <c r="D119" s="70"/>
      <c r="E119" s="70"/>
      <c r="F119" s="70"/>
      <c r="G119" s="70"/>
      <c r="H119" s="70"/>
      <c r="I119" s="70"/>
      <c r="J119" s="70"/>
      <c r="K119" s="70"/>
      <c r="L119" s="70"/>
      <c r="M119" s="70"/>
    </row>
    <row r="120" spans="1:13" ht="24.95" customHeight="1" x14ac:dyDescent="0.25">
      <c r="A120" s="51"/>
      <c r="B120" s="51"/>
      <c r="C120" s="69"/>
      <c r="D120" s="70"/>
      <c r="E120" s="70"/>
      <c r="F120" s="70"/>
      <c r="G120" s="70"/>
      <c r="H120" s="70"/>
      <c r="I120" s="70"/>
      <c r="J120" s="70"/>
      <c r="K120" s="70"/>
      <c r="L120" s="70"/>
      <c r="M120" s="70"/>
    </row>
    <row r="121" spans="1:13" ht="24.95" customHeight="1" x14ac:dyDescent="0.25">
      <c r="A121" s="51" t="str">
        <f>IF(OR($I$77="IGP 1",$I$77="SPr 1",$I$77="GPr 1"),"-----",IF(OR($I$77="IGP 2",$I$77="SPr 2",$I$77="GPr 2"),"Abwehr eines Angriffs aus der Bewachungsphase",IF(OR($I$77="IGP 3",$I$77="SPr 3",$I$77="GPr 3"),"Abwehr eines Angriffs aus der Bewachungsphase",IF(OR($I$77="IGP V",$I$77="IGP ZTP"),"Transport zum Leistungsrichter","-----"))))</f>
        <v>-----</v>
      </c>
      <c r="B121" s="51"/>
      <c r="C121" s="69" t="str">
        <f>IF(OR($I$77="IGP 1",$I$77="SPr 1",$I$77="GPr 1"),"",IF(OR($I$77="IGP 2",$I$77="SPr 2",$I$77="GPr 2"),"20",IF(OR($I$77="IGP 3",$I$77="SPr 3",$I$77="GPr 3"),"15",IF(OR($I$77="IGP V"),"5",IF(OR($I$77="IGP ZTP"),"5","")))))</f>
        <v/>
      </c>
      <c r="D121" s="70"/>
      <c r="E121" s="70"/>
      <c r="F121" s="70"/>
      <c r="G121" s="70"/>
      <c r="H121" s="70"/>
      <c r="I121" s="70"/>
      <c r="J121" s="70"/>
      <c r="K121" s="70"/>
      <c r="L121" s="70"/>
      <c r="M121" s="70"/>
    </row>
    <row r="122" spans="1:13" ht="24.95" customHeight="1" x14ac:dyDescent="0.25">
      <c r="A122" s="51"/>
      <c r="B122" s="51"/>
      <c r="C122" s="69"/>
      <c r="D122" s="70"/>
      <c r="E122" s="70"/>
      <c r="F122" s="70"/>
      <c r="G122" s="70"/>
      <c r="H122" s="70"/>
      <c r="I122" s="70"/>
      <c r="J122" s="70"/>
      <c r="K122" s="70"/>
      <c r="L122" s="70"/>
      <c r="M122" s="70"/>
    </row>
    <row r="123" spans="1:13" ht="24.95" customHeight="1" x14ac:dyDescent="0.25">
      <c r="A123" s="51"/>
      <c r="B123" s="51"/>
      <c r="C123" s="69"/>
      <c r="D123" s="70"/>
      <c r="E123" s="70"/>
      <c r="F123" s="70"/>
      <c r="G123" s="70"/>
      <c r="H123" s="70"/>
      <c r="I123" s="70"/>
      <c r="J123" s="70"/>
      <c r="K123" s="70"/>
      <c r="L123" s="70"/>
      <c r="M123" s="70"/>
    </row>
    <row r="124" spans="1:13" ht="24.95" customHeight="1" x14ac:dyDescent="0.25">
      <c r="A124" s="51"/>
      <c r="B124" s="51"/>
      <c r="C124" s="69"/>
      <c r="D124" s="70"/>
      <c r="E124" s="70"/>
      <c r="F124" s="70"/>
      <c r="G124" s="70"/>
      <c r="H124" s="70"/>
      <c r="I124" s="70"/>
      <c r="J124" s="70"/>
      <c r="K124" s="70"/>
      <c r="L124" s="70"/>
      <c r="M124" s="70"/>
    </row>
    <row r="125" spans="1:13" ht="30" customHeight="1" x14ac:dyDescent="0.25">
      <c r="A125" s="71" t="s">
        <v>52</v>
      </c>
      <c r="B125" s="71"/>
      <c r="C125" s="71"/>
      <c r="D125" s="72"/>
      <c r="E125" s="72"/>
      <c r="F125" s="72"/>
      <c r="G125" s="43"/>
      <c r="H125" s="44"/>
      <c r="I125" s="73" t="s">
        <v>53</v>
      </c>
      <c r="J125" s="73"/>
      <c r="K125" s="42" t="s">
        <v>54</v>
      </c>
      <c r="L125" s="45" t="s">
        <v>55</v>
      </c>
      <c r="M125" s="45" t="s">
        <v>56</v>
      </c>
    </row>
    <row r="126" spans="1:13" ht="35.1" customHeight="1" x14ac:dyDescent="0.25">
      <c r="A126" s="74" t="s">
        <v>57</v>
      </c>
      <c r="B126" s="74"/>
      <c r="C126" s="74"/>
      <c r="D126" s="75"/>
      <c r="E126" s="75"/>
      <c r="F126" s="75"/>
      <c r="G126" s="46"/>
      <c r="H126" s="47"/>
      <c r="I126" s="76" t="s">
        <v>58</v>
      </c>
      <c r="J126" s="76"/>
      <c r="K126" s="76"/>
      <c r="L126" s="75"/>
      <c r="M126" s="75"/>
    </row>
    <row r="127" spans="1:13" ht="11.65" customHeight="1" x14ac:dyDescent="0.25"/>
    <row r="128" spans="1:13" ht="35.1" customHeight="1" x14ac:dyDescent="0.25">
      <c r="A128" s="77" t="s">
        <v>59</v>
      </c>
      <c r="B128" s="77"/>
      <c r="C128" s="77"/>
      <c r="D128" s="78" t="s">
        <v>60</v>
      </c>
      <c r="E128" s="78"/>
      <c r="F128" s="78"/>
      <c r="G128" s="79"/>
      <c r="H128" s="79"/>
      <c r="I128" s="80" t="s">
        <v>61</v>
      </c>
      <c r="J128" s="80"/>
      <c r="K128" s="81"/>
      <c r="L128" s="81"/>
      <c r="M128" s="81"/>
    </row>
    <row r="129" spans="1:13" ht="35.1" customHeight="1" x14ac:dyDescent="0.25">
      <c r="A129" s="77"/>
      <c r="B129" s="77"/>
      <c r="C129" s="77"/>
      <c r="D129" s="70" t="s">
        <v>41</v>
      </c>
      <c r="E129" s="70"/>
      <c r="F129" s="70"/>
      <c r="G129" s="82"/>
      <c r="H129" s="82"/>
      <c r="I129" s="83"/>
      <c r="J129" s="83"/>
      <c r="K129" s="81"/>
      <c r="L129" s="81"/>
      <c r="M129" s="81"/>
    </row>
    <row r="130" spans="1:13" ht="35.1" customHeight="1" x14ac:dyDescent="0.25">
      <c r="A130" s="77"/>
      <c r="B130" s="77"/>
      <c r="C130" s="77"/>
      <c r="D130" s="84" t="s">
        <v>51</v>
      </c>
      <c r="E130" s="84"/>
      <c r="F130" s="84"/>
      <c r="G130" s="85"/>
      <c r="H130" s="85"/>
      <c r="I130" s="86" t="s">
        <v>62</v>
      </c>
      <c r="J130" s="86"/>
      <c r="K130" s="87" t="s">
        <v>64</v>
      </c>
      <c r="L130" s="87"/>
      <c r="M130" s="87"/>
    </row>
    <row r="131" spans="1:13" ht="35.1" customHeight="1" x14ac:dyDescent="0.25">
      <c r="A131" s="77"/>
      <c r="B131" s="77"/>
      <c r="C131" s="77"/>
      <c r="D131" s="88" t="s">
        <v>63</v>
      </c>
      <c r="E131" s="88"/>
      <c r="F131" s="88"/>
      <c r="G131" s="89"/>
      <c r="H131" s="89"/>
      <c r="I131" s="83"/>
      <c r="J131" s="83"/>
      <c r="K131" s="87"/>
      <c r="L131" s="87"/>
      <c r="M131" s="87"/>
    </row>
  </sheetData>
  <sheetProtection selectLockedCells="1"/>
  <mergeCells count="165">
    <mergeCell ref="A125:C125"/>
    <mergeCell ref="D125:F125"/>
    <mergeCell ref="I125:J125"/>
    <mergeCell ref="A126:C126"/>
    <mergeCell ref="D126:F126"/>
    <mergeCell ref="I126:K126"/>
    <mergeCell ref="L126:M126"/>
    <mergeCell ref="A128:C131"/>
    <mergeCell ref="D128:F128"/>
    <mergeCell ref="G128:H128"/>
    <mergeCell ref="I128:J128"/>
    <mergeCell ref="K128:M129"/>
    <mergeCell ref="D129:F129"/>
    <mergeCell ref="G129:H129"/>
    <mergeCell ref="I129:J129"/>
    <mergeCell ref="D130:F130"/>
    <mergeCell ref="G130:H130"/>
    <mergeCell ref="I130:J130"/>
    <mergeCell ref="K130:M131"/>
    <mergeCell ref="D131:F131"/>
    <mergeCell ref="G131:H131"/>
    <mergeCell ref="I131:J131"/>
    <mergeCell ref="A117:B120"/>
    <mergeCell ref="C117:C120"/>
    <mergeCell ref="D117:E120"/>
    <mergeCell ref="F117:F120"/>
    <mergeCell ref="G117:M120"/>
    <mergeCell ref="A121:B124"/>
    <mergeCell ref="C121:C124"/>
    <mergeCell ref="D121:E124"/>
    <mergeCell ref="F121:F124"/>
    <mergeCell ref="G121:M124"/>
    <mergeCell ref="A109:B112"/>
    <mergeCell ref="C109:C112"/>
    <mergeCell ref="D109:E112"/>
    <mergeCell ref="F109:F112"/>
    <mergeCell ref="G109:M112"/>
    <mergeCell ref="A113:B116"/>
    <mergeCell ref="C113:C116"/>
    <mergeCell ref="D113:E116"/>
    <mergeCell ref="F113:F116"/>
    <mergeCell ref="G113:M116"/>
    <mergeCell ref="A101:B104"/>
    <mergeCell ref="C101:C104"/>
    <mergeCell ref="D101:E104"/>
    <mergeCell ref="F101:F104"/>
    <mergeCell ref="G101:M104"/>
    <mergeCell ref="A105:B108"/>
    <mergeCell ref="C105:C108"/>
    <mergeCell ref="D105:E108"/>
    <mergeCell ref="F105:F108"/>
    <mergeCell ref="G105:M108"/>
    <mergeCell ref="A93:B96"/>
    <mergeCell ref="C93:C96"/>
    <mergeCell ref="D93:E96"/>
    <mergeCell ref="F93:F96"/>
    <mergeCell ref="G93:M96"/>
    <mergeCell ref="A97:B100"/>
    <mergeCell ref="C97:C100"/>
    <mergeCell ref="D97:E100"/>
    <mergeCell ref="F97:F100"/>
    <mergeCell ref="G97:M100"/>
    <mergeCell ref="B88:D89"/>
    <mergeCell ref="E88:J89"/>
    <mergeCell ref="K88:K89"/>
    <mergeCell ref="L88:M89"/>
    <mergeCell ref="A91:B92"/>
    <mergeCell ref="C91:C92"/>
    <mergeCell ref="D91:E92"/>
    <mergeCell ref="F91:F92"/>
    <mergeCell ref="G91:M92"/>
    <mergeCell ref="B82:B83"/>
    <mergeCell ref="C82:F83"/>
    <mergeCell ref="G82:G83"/>
    <mergeCell ref="H82:J83"/>
    <mergeCell ref="K82:K83"/>
    <mergeCell ref="L82:M83"/>
    <mergeCell ref="B85:D86"/>
    <mergeCell ref="E85:I86"/>
    <mergeCell ref="J85:J86"/>
    <mergeCell ref="K85:M86"/>
    <mergeCell ref="A74:B75"/>
    <mergeCell ref="C74:D75"/>
    <mergeCell ref="F74:G75"/>
    <mergeCell ref="H74:H75"/>
    <mergeCell ref="I74:I75"/>
    <mergeCell ref="J74:J75"/>
    <mergeCell ref="K74:M75"/>
    <mergeCell ref="B79:B80"/>
    <mergeCell ref="C79:K80"/>
    <mergeCell ref="L79:L80"/>
    <mergeCell ref="M79:M80"/>
    <mergeCell ref="A67:B70"/>
    <mergeCell ref="C67:C70"/>
    <mergeCell ref="D67:E70"/>
    <mergeCell ref="F67:F70"/>
    <mergeCell ref="G67:M70"/>
    <mergeCell ref="A71:B73"/>
    <mergeCell ref="C71:C73"/>
    <mergeCell ref="D71:E73"/>
    <mergeCell ref="F71:F73"/>
    <mergeCell ref="G71:M73"/>
    <mergeCell ref="A59:B62"/>
    <mergeCell ref="C59:C62"/>
    <mergeCell ref="D59:E62"/>
    <mergeCell ref="F59:F62"/>
    <mergeCell ref="G59:M62"/>
    <mergeCell ref="A63:B66"/>
    <mergeCell ref="C63:C66"/>
    <mergeCell ref="D63:E66"/>
    <mergeCell ref="F63:F66"/>
    <mergeCell ref="G63:M66"/>
    <mergeCell ref="A51:B54"/>
    <mergeCell ref="C51:C54"/>
    <mergeCell ref="D51:E54"/>
    <mergeCell ref="F51:F54"/>
    <mergeCell ref="G51:M54"/>
    <mergeCell ref="A55:B58"/>
    <mergeCell ref="C55:C58"/>
    <mergeCell ref="D55:E58"/>
    <mergeCell ref="F55:F58"/>
    <mergeCell ref="G55:M58"/>
    <mergeCell ref="A43:B46"/>
    <mergeCell ref="C43:C46"/>
    <mergeCell ref="D43:E46"/>
    <mergeCell ref="F43:F46"/>
    <mergeCell ref="G43:M46"/>
    <mergeCell ref="A47:B50"/>
    <mergeCell ref="C47:C50"/>
    <mergeCell ref="D47:E50"/>
    <mergeCell ref="F47:F50"/>
    <mergeCell ref="G47:M50"/>
    <mergeCell ref="A35:B38"/>
    <mergeCell ref="C35:C38"/>
    <mergeCell ref="D35:E38"/>
    <mergeCell ref="F35:F38"/>
    <mergeCell ref="G35:M38"/>
    <mergeCell ref="A39:B42"/>
    <mergeCell ref="C39:C42"/>
    <mergeCell ref="D39:E42"/>
    <mergeCell ref="F39:F42"/>
    <mergeCell ref="G39:M42"/>
    <mergeCell ref="B27:D28"/>
    <mergeCell ref="E27:I28"/>
    <mergeCell ref="J27:J28"/>
    <mergeCell ref="K27:M28"/>
    <mergeCell ref="A30:B31"/>
    <mergeCell ref="C30:J31"/>
    <mergeCell ref="K30:K31"/>
    <mergeCell ref="L30:M31"/>
    <mergeCell ref="A33:B34"/>
    <mergeCell ref="C33:C34"/>
    <mergeCell ref="D33:E34"/>
    <mergeCell ref="F33:F34"/>
    <mergeCell ref="G33:M34"/>
    <mergeCell ref="B21:B22"/>
    <mergeCell ref="C21:K22"/>
    <mergeCell ref="L21:L22"/>
    <mergeCell ref="M21:M22"/>
    <mergeCell ref="B24:B25"/>
    <mergeCell ref="C24:F25"/>
    <mergeCell ref="G24:G25"/>
    <mergeCell ref="H24:J25"/>
    <mergeCell ref="K24:K25"/>
    <mergeCell ref="L24:M25"/>
  </mergeCells>
  <dataValidations count="2">
    <dataValidation type="list" allowBlank="1" showInputMessage="1" showErrorMessage="1" error="Keine Eingabe von Hand zulässig" prompt="Prüfungsstufe mit Pfeiltaste auswählen und auf die gewünschte Prüfungsstufe draufklicken." sqref="I1" xr:uid="{00000000-0002-0000-0100-000000000000}">
      <formula1>$A$3:$A$19</formula1>
      <formula2>0</formula2>
    </dataValidation>
    <dataValidation type="list" allowBlank="1" showInputMessage="1" showErrorMessage="1" error="Eingabe von Hand nicht zulässig. Dropdown bentzen." prompt="Geschlecht mit Pfeiltaste auswählen und draufklicken." sqref="M1" xr:uid="{00000000-0002-0000-0100-000001000000}">
      <formula1>$L$2:$M$2</formula1>
      <formula2>0</formula2>
    </dataValidation>
  </dataValidations>
  <printOptions horizontalCentered="1" verticalCentered="1"/>
  <pageMargins left="0" right="0" top="0.196527777777778" bottom="0" header="0.51180555555555496" footer="0.51180555555555496"/>
  <pageSetup paperSize="9" scale="63" firstPageNumber="0" orientation="portrait" horizontalDpi="300" verticalDpi="300"/>
  <rowBreaks count="1" manualBreakCount="1">
    <brk id="7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Ausfüllerläuterung</vt:lpstr>
      <vt:lpstr>Richterbuch 2019 IGP etc.</vt:lpstr>
      <vt:lpstr>'Richterbuch 2019 IGP etc.'!Druckbereich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Kalle</dc:creator>
  <dc:description/>
  <cp:lastModifiedBy>Thomas Wenig</cp:lastModifiedBy>
  <cp:revision>0</cp:revision>
  <cp:lastPrinted>2024-04-26T08:37:08Z</cp:lastPrinted>
  <dcterms:created xsi:type="dcterms:W3CDTF">2019-01-18T14:11:11Z</dcterms:created>
  <dcterms:modified xsi:type="dcterms:W3CDTF">2024-05-05T11:41:24Z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